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9年02月報告書\"/>
    </mc:Choice>
  </mc:AlternateContent>
  <bookViews>
    <workbookView xWindow="-915" yWindow="5130" windowWidth="15480" windowHeight="6480"/>
  </bookViews>
  <sheets>
    <sheet name="02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'02月状況（表紙）'!$A$1:$L$45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<sst xmlns="http://schemas.openxmlformats.org/spreadsheetml/2006/main" count="208" uniqueCount="154">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</sst>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60299</c:v>
                </c:pt>
                <c:pt idx="1">
                  <c:v>29121</c:v>
                </c:pt>
                <c:pt idx="2">
                  <c:v>15422</c:v>
                </c:pt>
                <c:pt idx="3">
                  <c:v>10165</c:v>
                </c:pt>
                <c:pt idx="4">
                  <c:v>14115</c:v>
                </c:pt>
                <c:pt idx="5">
                  <c:v>32073</c:v>
                </c:pt>
                <c:pt idx="6">
                  <c:v>41554</c:v>
                </c:pt>
                <c:pt idx="7">
                  <c:v>17705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23972</c:v>
                </c:pt>
                <c:pt idx="1">
                  <c:v>14997</c:v>
                </c:pt>
                <c:pt idx="2">
                  <c:v>9340</c:v>
                </c:pt>
                <c:pt idx="3">
                  <c:v>4981</c:v>
                </c:pt>
                <c:pt idx="4">
                  <c:v>6901</c:v>
                </c:pt>
                <c:pt idx="5">
                  <c:v>15161</c:v>
                </c:pt>
                <c:pt idx="6">
                  <c:v>24520</c:v>
                </c:pt>
                <c:pt idx="7">
                  <c:v>9645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20032</c:v>
                </c:pt>
                <c:pt idx="1">
                  <c:v>15248</c:v>
                </c:pt>
                <c:pt idx="2">
                  <c:v>9435</c:v>
                </c:pt>
                <c:pt idx="3">
                  <c:v>4651</c:v>
                </c:pt>
                <c:pt idx="4">
                  <c:v>7341</c:v>
                </c:pt>
                <c:pt idx="5">
                  <c:v>16041</c:v>
                </c:pt>
                <c:pt idx="6">
                  <c:v>24775</c:v>
                </c:pt>
                <c:pt idx="7">
                  <c:v>10800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354296"/>
        <c:axId val="44535664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0.23666844151862787</c:v>
                </c:pt>
                <c:pt idx="1">
                  <c:v>0.32279237550427969</c:v>
                </c:pt>
                <c:pt idx="2">
                  <c:v>0.36125916376440709</c:v>
                </c:pt>
                <c:pt idx="3">
                  <c:v>0.30191518039055887</c:v>
                </c:pt>
                <c:pt idx="4">
                  <c:v>0.31341739838471866</c:v>
                </c:pt>
                <c:pt idx="5">
                  <c:v>0.31048001910523804</c:v>
                </c:pt>
                <c:pt idx="6">
                  <c:v>0.35181563847098118</c:v>
                </c:pt>
                <c:pt idx="7">
                  <c:v>0.347733650820648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354688"/>
        <c:axId val="445357432"/>
      </c:lineChart>
      <c:catAx>
        <c:axId val="445354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45356648"/>
        <c:crosses val="autoZero"/>
        <c:auto val="1"/>
        <c:lblAlgn val="ctr"/>
        <c:lblOffset val="100"/>
        <c:noMultiLvlLbl val="0"/>
      </c:catAx>
      <c:valAx>
        <c:axId val="44535664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45354296"/>
        <c:crosses val="autoZero"/>
        <c:crossBetween val="between"/>
      </c:valAx>
      <c:valAx>
        <c:axId val="44535743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45354688"/>
        <c:crosses val="max"/>
        <c:crossBetween val="between"/>
      </c:valAx>
      <c:catAx>
        <c:axId val="445354688"/>
        <c:scaling>
          <c:orientation val="minMax"/>
        </c:scaling>
        <c:delete val="1"/>
        <c:axPos val="b"/>
        <c:majorTickMark val="out"/>
        <c:minorTickMark val="none"/>
        <c:tickLblPos val="nextTo"/>
        <c:crossAx val="44535743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3657</c:v>
                </c:pt>
                <c:pt idx="1">
                  <c:v>2726</c:v>
                </c:pt>
                <c:pt idx="2">
                  <c:v>47</c:v>
                </c:pt>
                <c:pt idx="3">
                  <c:v>488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891598.97000000009</c:v>
                </c:pt>
                <c:pt idx="1">
                  <c:v>745393.62999999989</c:v>
                </c:pt>
                <c:pt idx="2">
                  <c:v>18051.11</c:v>
                </c:pt>
                <c:pt idx="3">
                  <c:v>162448.53000000003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18660.699999999997</c:v>
                </c:pt>
                <c:pt idx="1">
                  <c:v>313.23</c:v>
                </c:pt>
                <c:pt idx="2">
                  <c:v>22555.709999999992</c:v>
                </c:pt>
                <c:pt idx="3">
                  <c:v>355</c:v>
                </c:pt>
                <c:pt idx="4">
                  <c:v>116947.72000000004</c:v>
                </c:pt>
                <c:pt idx="5">
                  <c:v>9292.89</c:v>
                </c:pt>
                <c:pt idx="6">
                  <c:v>484197.51999999996</c:v>
                </c:pt>
                <c:pt idx="7">
                  <c:v>5848.5599999999995</c:v>
                </c:pt>
                <c:pt idx="8">
                  <c:v>5281.07</c:v>
                </c:pt>
                <c:pt idx="9">
                  <c:v>21692.619999999995</c:v>
                </c:pt>
                <c:pt idx="10">
                  <c:v>5797.28</c:v>
                </c:pt>
                <c:pt idx="11">
                  <c:v>134499.12000000002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65000"/>
        <c:axId val="44656460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133</c:v>
                </c:pt>
                <c:pt idx="1">
                  <c:v>2</c:v>
                </c:pt>
                <c:pt idx="2">
                  <c:v>164</c:v>
                </c:pt>
                <c:pt idx="3">
                  <c:v>10</c:v>
                </c:pt>
                <c:pt idx="4">
                  <c:v>562</c:v>
                </c:pt>
                <c:pt idx="5">
                  <c:v>141</c:v>
                </c:pt>
                <c:pt idx="6">
                  <c:v>1949</c:v>
                </c:pt>
                <c:pt idx="7">
                  <c:v>28</c:v>
                </c:pt>
                <c:pt idx="8">
                  <c:v>30</c:v>
                </c:pt>
                <c:pt idx="9">
                  <c:v>82</c:v>
                </c:pt>
                <c:pt idx="10">
                  <c:v>23</c:v>
                </c:pt>
                <c:pt idx="11">
                  <c:v>1285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60296"/>
        <c:axId val="446563824"/>
      </c:lineChart>
      <c:catAx>
        <c:axId val="446560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6563824"/>
        <c:crosses val="autoZero"/>
        <c:auto val="1"/>
        <c:lblAlgn val="ctr"/>
        <c:lblOffset val="100"/>
        <c:noMultiLvlLbl val="0"/>
      </c:catAx>
      <c:valAx>
        <c:axId val="4465638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46560296"/>
        <c:crosses val="autoZero"/>
        <c:crossBetween val="between"/>
      </c:valAx>
      <c:valAx>
        <c:axId val="44656460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6565000"/>
        <c:crosses val="max"/>
        <c:crossBetween val="between"/>
      </c:valAx>
      <c:catAx>
        <c:axId val="446565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5646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17622.236421725243</c:v>
                </c:pt>
                <c:pt idx="1">
                  <c:v>28596.288492706652</c:v>
                </c:pt>
                <c:pt idx="2">
                  <c:v>85177.637271214626</c:v>
                </c:pt>
                <c:pt idx="3">
                  <c:v>108100.13751375138</c:v>
                </c:pt>
                <c:pt idx="4">
                  <c:v>140166.41249425814</c:v>
                </c:pt>
                <c:pt idx="5">
                  <c:v>166722.45975855138</c:v>
                </c:pt>
                <c:pt idx="6">
                  <c:v>189119.8770491803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61080"/>
        <c:axId val="44656617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3130</c:v>
                </c:pt>
                <c:pt idx="1">
                  <c:v>3085</c:v>
                </c:pt>
                <c:pt idx="2">
                  <c:v>6010</c:v>
                </c:pt>
                <c:pt idx="3">
                  <c:v>3636</c:v>
                </c:pt>
                <c:pt idx="4">
                  <c:v>2177</c:v>
                </c:pt>
                <c:pt idx="5">
                  <c:v>1988</c:v>
                </c:pt>
                <c:pt idx="6">
                  <c:v>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65392"/>
        <c:axId val="446565784"/>
      </c:lineChart>
      <c:catAx>
        <c:axId val="446565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6565784"/>
        <c:crosses val="autoZero"/>
        <c:auto val="1"/>
        <c:lblAlgn val="ctr"/>
        <c:lblOffset val="100"/>
        <c:noMultiLvlLbl val="0"/>
      </c:catAx>
      <c:valAx>
        <c:axId val="44656578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6565392"/>
        <c:crosses val="autoZero"/>
        <c:crossBetween val="between"/>
      </c:valAx>
      <c:valAx>
        <c:axId val="44656617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46561080"/>
        <c:crosses val="max"/>
        <c:crossBetween val="between"/>
      </c:valAx>
      <c:catAx>
        <c:axId val="446561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56617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7453016"/>
        <c:axId val="44745262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17622.236421725243</c:v>
                </c:pt>
                <c:pt idx="1">
                  <c:v>28596.288492706652</c:v>
                </c:pt>
                <c:pt idx="2">
                  <c:v>85177.637271214626</c:v>
                </c:pt>
                <c:pt idx="3">
                  <c:v>108100.13751375138</c:v>
                </c:pt>
                <c:pt idx="4">
                  <c:v>140166.41249425814</c:v>
                </c:pt>
                <c:pt idx="5">
                  <c:v>166722.45975855138</c:v>
                </c:pt>
                <c:pt idx="6">
                  <c:v>189119.8770491803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7453408"/>
        <c:axId val="447450664"/>
      </c:barChart>
      <c:catAx>
        <c:axId val="447453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7452624"/>
        <c:crosses val="autoZero"/>
        <c:auto val="1"/>
        <c:lblAlgn val="ctr"/>
        <c:lblOffset val="100"/>
        <c:noMultiLvlLbl val="0"/>
      </c:catAx>
      <c:valAx>
        <c:axId val="447452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7453016"/>
        <c:crosses val="autoZero"/>
        <c:crossBetween val="between"/>
      </c:valAx>
      <c:valAx>
        <c:axId val="44745066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47453408"/>
        <c:crosses val="max"/>
        <c:crossBetween val="between"/>
      </c:valAx>
      <c:catAx>
        <c:axId val="447453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745066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7728</c:v>
                </c:pt>
                <c:pt idx="1">
                  <c:v>5290</c:v>
                </c:pt>
                <c:pt idx="2">
                  <c:v>8539</c:v>
                </c:pt>
                <c:pt idx="3">
                  <c:v>5207</c:v>
                </c:pt>
                <c:pt idx="4">
                  <c:v>4274</c:v>
                </c:pt>
                <c:pt idx="5">
                  <c:v>5240</c:v>
                </c:pt>
                <c:pt idx="6">
                  <c:v>3134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1006</c:v>
                </c:pt>
                <c:pt idx="1">
                  <c:v>797</c:v>
                </c:pt>
                <c:pt idx="2">
                  <c:v>788</c:v>
                </c:pt>
                <c:pt idx="3">
                  <c:v>621</c:v>
                </c:pt>
                <c:pt idx="4">
                  <c:v>492</c:v>
                </c:pt>
                <c:pt idx="5">
                  <c:v>508</c:v>
                </c:pt>
                <c:pt idx="6">
                  <c:v>338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3319</c:v>
                </c:pt>
                <c:pt idx="1">
                  <c:v>2471</c:v>
                </c:pt>
                <c:pt idx="2">
                  <c:v>4685</c:v>
                </c:pt>
                <c:pt idx="3">
                  <c:v>2920</c:v>
                </c:pt>
                <c:pt idx="4">
                  <c:v>2570</c:v>
                </c:pt>
                <c:pt idx="5">
                  <c:v>3360</c:v>
                </c:pt>
                <c:pt idx="6">
                  <c:v>1948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1338</c:v>
                </c:pt>
                <c:pt idx="1">
                  <c:v>1205</c:v>
                </c:pt>
                <c:pt idx="2">
                  <c:v>860</c:v>
                </c:pt>
                <c:pt idx="3">
                  <c:v>285</c:v>
                </c:pt>
                <c:pt idx="4">
                  <c:v>386</c:v>
                </c:pt>
                <c:pt idx="5">
                  <c:v>795</c:v>
                </c:pt>
                <c:pt idx="6">
                  <c:v>2328</c:v>
                </c:pt>
                <c:pt idx="7">
                  <c:v>531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829</c:v>
                </c:pt>
                <c:pt idx="1">
                  <c:v>947</c:v>
                </c:pt>
                <c:pt idx="2">
                  <c:v>461</c:v>
                </c:pt>
                <c:pt idx="3">
                  <c:v>164</c:v>
                </c:pt>
                <c:pt idx="4">
                  <c:v>253</c:v>
                </c:pt>
                <c:pt idx="5">
                  <c:v>650</c:v>
                </c:pt>
                <c:pt idx="6">
                  <c:v>1581</c:v>
                </c:pt>
                <c:pt idx="7">
                  <c:v>405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1162</c:v>
                </c:pt>
                <c:pt idx="1">
                  <c:v>1186</c:v>
                </c:pt>
                <c:pt idx="2">
                  <c:v>852</c:v>
                </c:pt>
                <c:pt idx="3">
                  <c:v>365</c:v>
                </c:pt>
                <c:pt idx="4">
                  <c:v>517</c:v>
                </c:pt>
                <c:pt idx="5">
                  <c:v>1381</c:v>
                </c:pt>
                <c:pt idx="6">
                  <c:v>2289</c:v>
                </c:pt>
                <c:pt idx="7">
                  <c:v>787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807</c:v>
                </c:pt>
                <c:pt idx="1">
                  <c:v>677</c:v>
                </c:pt>
                <c:pt idx="2">
                  <c:v>537</c:v>
                </c:pt>
                <c:pt idx="3">
                  <c:v>171</c:v>
                </c:pt>
                <c:pt idx="4">
                  <c:v>346</c:v>
                </c:pt>
                <c:pt idx="5">
                  <c:v>690</c:v>
                </c:pt>
                <c:pt idx="6">
                  <c:v>1559</c:v>
                </c:pt>
                <c:pt idx="7">
                  <c:v>420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642</c:v>
                </c:pt>
                <c:pt idx="1">
                  <c:v>562</c:v>
                </c:pt>
                <c:pt idx="2">
                  <c:v>434</c:v>
                </c:pt>
                <c:pt idx="3">
                  <c:v>175</c:v>
                </c:pt>
                <c:pt idx="4">
                  <c:v>271</c:v>
                </c:pt>
                <c:pt idx="5">
                  <c:v>647</c:v>
                </c:pt>
                <c:pt idx="6">
                  <c:v>1220</c:v>
                </c:pt>
                <c:pt idx="7">
                  <c:v>323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869</c:v>
                </c:pt>
                <c:pt idx="1">
                  <c:v>653</c:v>
                </c:pt>
                <c:pt idx="2">
                  <c:v>503</c:v>
                </c:pt>
                <c:pt idx="3">
                  <c:v>205</c:v>
                </c:pt>
                <c:pt idx="4">
                  <c:v>380</c:v>
                </c:pt>
                <c:pt idx="5">
                  <c:v>711</c:v>
                </c:pt>
                <c:pt idx="6">
                  <c:v>1380</c:v>
                </c:pt>
                <c:pt idx="7">
                  <c:v>539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544</c:v>
                </c:pt>
                <c:pt idx="1">
                  <c:v>414</c:v>
                </c:pt>
                <c:pt idx="2">
                  <c:v>295</c:v>
                </c:pt>
                <c:pt idx="3">
                  <c:v>142</c:v>
                </c:pt>
                <c:pt idx="4">
                  <c:v>189</c:v>
                </c:pt>
                <c:pt idx="5">
                  <c:v>397</c:v>
                </c:pt>
                <c:pt idx="6">
                  <c:v>809</c:v>
                </c:pt>
                <c:pt idx="7">
                  <c:v>344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350768"/>
        <c:axId val="445351552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0.14069175529497319</c:v>
                </c:pt>
                <c:pt idx="1">
                  <c:v>0.18660935691849892</c:v>
                </c:pt>
                <c:pt idx="2">
                  <c:v>0.2099600532623169</c:v>
                </c:pt>
                <c:pt idx="3">
                  <c:v>0.1564576411960133</c:v>
                </c:pt>
                <c:pt idx="4">
                  <c:v>0.16444319618031175</c:v>
                </c:pt>
                <c:pt idx="5">
                  <c:v>0.16893147875136208</c:v>
                </c:pt>
                <c:pt idx="6">
                  <c:v>0.22651384521756771</c:v>
                </c:pt>
                <c:pt idx="7">
                  <c:v>0.16380533137686476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353904"/>
        <c:axId val="445353512"/>
      </c:lineChart>
      <c:catAx>
        <c:axId val="445350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45351552"/>
        <c:crosses val="autoZero"/>
        <c:auto val="1"/>
        <c:lblAlgn val="ctr"/>
        <c:lblOffset val="100"/>
        <c:noMultiLvlLbl val="0"/>
      </c:catAx>
      <c:valAx>
        <c:axId val="4453515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5350768"/>
        <c:crosses val="autoZero"/>
        <c:crossBetween val="between"/>
      </c:valAx>
      <c:valAx>
        <c:axId val="44535351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45353904"/>
        <c:crosses val="max"/>
        <c:crossBetween val="between"/>
      </c:valAx>
      <c:catAx>
        <c:axId val="445353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53535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0.61315884259815101</c:v>
                </c:pt>
                <c:pt idx="1">
                  <c:v>0.61508434406803292</c:v>
                </c:pt>
                <c:pt idx="2">
                  <c:v>0.5815195071868583</c:v>
                </c:pt>
                <c:pt idx="3">
                  <c:v>0.59353741496598644</c:v>
                </c:pt>
                <c:pt idx="4">
                  <c:v>0.61649982740766307</c:v>
                </c:pt>
                <c:pt idx="5">
                  <c:v>0.62122999157540015</c:v>
                </c:pt>
                <c:pt idx="6">
                  <c:v>0.62548262548262545</c:v>
                </c:pt>
                <c:pt idx="7">
                  <c:v>0.58008454673555665</c:v>
                </c:pt>
                <c:pt idx="8">
                  <c:v>0.61134149081772315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0.18705726978028575</c:v>
                </c:pt>
                <c:pt idx="1">
                  <c:v>0.18932106510525581</c:v>
                </c:pt>
                <c:pt idx="2">
                  <c:v>0.17741273100616017</c:v>
                </c:pt>
                <c:pt idx="3">
                  <c:v>0.16950113378684808</c:v>
                </c:pt>
                <c:pt idx="4">
                  <c:v>0.1404901622367967</c:v>
                </c:pt>
                <c:pt idx="5">
                  <c:v>0.1071609098567818</c:v>
                </c:pt>
                <c:pt idx="6">
                  <c:v>0.1390689881255919</c:v>
                </c:pt>
                <c:pt idx="7">
                  <c:v>0.15688116486613435</c:v>
                </c:pt>
                <c:pt idx="8">
                  <c:v>0.15727330296406758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6.7835274342658181E-2</c:v>
                </c:pt>
                <c:pt idx="1">
                  <c:v>6.9427017984107067E-2</c:v>
                </c:pt>
                <c:pt idx="2">
                  <c:v>0.10574948665297741</c:v>
                </c:pt>
                <c:pt idx="3">
                  <c:v>4.4784580498866217E-2</c:v>
                </c:pt>
                <c:pt idx="4">
                  <c:v>0.1090783569209527</c:v>
                </c:pt>
                <c:pt idx="5">
                  <c:v>0.10311710193765797</c:v>
                </c:pt>
                <c:pt idx="6">
                  <c:v>0.11036643112114811</c:v>
                </c:pt>
                <c:pt idx="7">
                  <c:v>7.2569281352747775E-2</c:v>
                </c:pt>
                <c:pt idx="8">
                  <c:v>9.0065981655873997E-2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0.13194861327890503</c:v>
                </c:pt>
                <c:pt idx="1">
                  <c:v>0.12616757284260421</c:v>
                </c:pt>
                <c:pt idx="2">
                  <c:v>0.1353182751540041</c:v>
                </c:pt>
                <c:pt idx="3">
                  <c:v>0.19217687074829931</c:v>
                </c:pt>
                <c:pt idx="4">
                  <c:v>0.13393165343458752</c:v>
                </c:pt>
                <c:pt idx="5">
                  <c:v>0.16849199663016007</c:v>
                </c:pt>
                <c:pt idx="6">
                  <c:v>0.12508195527063451</c:v>
                </c:pt>
                <c:pt idx="7">
                  <c:v>0.1904650070455613</c:v>
                </c:pt>
                <c:pt idx="8">
                  <c:v>0.14131922456233531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352728"/>
        <c:axId val="445355864"/>
      </c:barChart>
      <c:catAx>
        <c:axId val="445352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45355864"/>
        <c:crosses val="autoZero"/>
        <c:auto val="1"/>
        <c:lblAlgn val="ctr"/>
        <c:lblOffset val="100"/>
        <c:noMultiLvlLbl val="0"/>
      </c:catAx>
      <c:valAx>
        <c:axId val="44535586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4535272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0.3707283788067921</c:v>
                </c:pt>
                <c:pt idx="1">
                  <c:v>0.41835971926987298</c:v>
                </c:pt>
                <c:pt idx="2">
                  <c:v>0.35746289333965925</c:v>
                </c:pt>
                <c:pt idx="3">
                  <c:v>0.36744537588589032</c:v>
                </c:pt>
                <c:pt idx="4">
                  <c:v>0.39750165807755317</c:v>
                </c:pt>
                <c:pt idx="5">
                  <c:v>0.36399871659729544</c:v>
                </c:pt>
                <c:pt idx="6">
                  <c:v>0.3985004532344113</c:v>
                </c:pt>
                <c:pt idx="7">
                  <c:v>0.35654079636523683</c:v>
                </c:pt>
                <c:pt idx="8">
                  <c:v>0.38252789055937819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4.209905910407083E-2</c:v>
                </c:pt>
                <c:pt idx="1">
                  <c:v>4.1817924886047179E-2</c:v>
                </c:pt>
                <c:pt idx="2">
                  <c:v>3.2828454031788468E-2</c:v>
                </c:pt>
                <c:pt idx="3">
                  <c:v>3.1809860804228582E-2</c:v>
                </c:pt>
                <c:pt idx="4">
                  <c:v>2.8979179684084089E-2</c:v>
                </c:pt>
                <c:pt idx="5">
                  <c:v>2.1528345351651865E-2</c:v>
                </c:pt>
                <c:pt idx="6">
                  <c:v>2.7136430635353998E-2</c:v>
                </c:pt>
                <c:pt idx="7">
                  <c:v>2.9388036997705112E-2</c:v>
                </c:pt>
                <c:pt idx="8">
                  <c:v>3.1773695503871116E-2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0.14764169448578357</c:v>
                </c:pt>
                <c:pt idx="1">
                  <c:v>0.14662434956630896</c:v>
                </c:pt>
                <c:pt idx="2">
                  <c:v>0.22007995596996632</c:v>
                </c:pt>
                <c:pt idx="3">
                  <c:v>8.7175785134381623E-2</c:v>
                </c:pt>
                <c:pt idx="4">
                  <c:v>0.20737406744827283</c:v>
                </c:pt>
                <c:pt idx="5">
                  <c:v>0.19606881224371298</c:v>
                </c:pt>
                <c:pt idx="6">
                  <c:v>0.22906451863051386</c:v>
                </c:pt>
                <c:pt idx="7">
                  <c:v>0.12392786605231285</c:v>
                </c:pt>
                <c:pt idx="8">
                  <c:v>0.18292541269904564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0.43953086760335358</c:v>
                </c:pt>
                <c:pt idx="1">
                  <c:v>0.39319800627777074</c:v>
                </c:pt>
                <c:pt idx="2">
                  <c:v>0.38962869665858596</c:v>
                </c:pt>
                <c:pt idx="3">
                  <c:v>0.5135689781754994</c:v>
                </c:pt>
                <c:pt idx="4">
                  <c:v>0.36614509479008994</c:v>
                </c:pt>
                <c:pt idx="5">
                  <c:v>0.41840412580733977</c:v>
                </c:pt>
                <c:pt idx="6">
                  <c:v>0.34529859749972064</c:v>
                </c:pt>
                <c:pt idx="7">
                  <c:v>0.49014330058474526</c:v>
                </c:pt>
                <c:pt idx="8">
                  <c:v>0.4027730012377051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5357040"/>
        <c:axId val="445357824"/>
      </c:barChart>
      <c:catAx>
        <c:axId val="445357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45357824"/>
        <c:crosses val="autoZero"/>
        <c:auto val="1"/>
        <c:lblAlgn val="ctr"/>
        <c:lblOffset val="100"/>
        <c:noMultiLvlLbl val="0"/>
      </c:catAx>
      <c:valAx>
        <c:axId val="44535782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4535704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250268.78999999995</c:v>
                </c:pt>
                <c:pt idx="1">
                  <c:v>13928.199999999999</c:v>
                </c:pt>
                <c:pt idx="2">
                  <c:v>72458.44</c:v>
                </c:pt>
                <c:pt idx="3">
                  <c:v>12484.58</c:v>
                </c:pt>
                <c:pt idx="4">
                  <c:v>44575.899999999994</c:v>
                </c:pt>
                <c:pt idx="5">
                  <c:v>630148.52000000025</c:v>
                </c:pt>
                <c:pt idx="6">
                  <c:v>257134.97999999998</c:v>
                </c:pt>
                <c:pt idx="7">
                  <c:v>128643.00999999998</c:v>
                </c:pt>
                <c:pt idx="8">
                  <c:v>17593.03</c:v>
                </c:pt>
                <c:pt idx="9">
                  <c:v>143.41999999999999</c:v>
                </c:pt>
                <c:pt idx="10">
                  <c:v>103412.91</c:v>
                </c:pt>
                <c:pt idx="11">
                  <c:v>195345.44999999998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63040"/>
        <c:axId val="44656186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4723</c:v>
                </c:pt>
                <c:pt idx="1">
                  <c:v>206</c:v>
                </c:pt>
                <c:pt idx="2">
                  <c:v>1570</c:v>
                </c:pt>
                <c:pt idx="3">
                  <c:v>313</c:v>
                </c:pt>
                <c:pt idx="4">
                  <c:v>3339</c:v>
                </c:pt>
                <c:pt idx="5">
                  <c:v>6230</c:v>
                </c:pt>
                <c:pt idx="6">
                  <c:v>3120</c:v>
                </c:pt>
                <c:pt idx="7">
                  <c:v>1219</c:v>
                </c:pt>
                <c:pt idx="8">
                  <c:v>224</c:v>
                </c:pt>
                <c:pt idx="9">
                  <c:v>1</c:v>
                </c:pt>
                <c:pt idx="10">
                  <c:v>7956</c:v>
                </c:pt>
                <c:pt idx="11">
                  <c:v>1026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352336"/>
        <c:axId val="446566568"/>
      </c:lineChart>
      <c:catAx>
        <c:axId val="44535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6566568"/>
        <c:crosses val="autoZero"/>
        <c:auto val="1"/>
        <c:lblAlgn val="ctr"/>
        <c:lblOffset val="100"/>
        <c:noMultiLvlLbl val="0"/>
      </c:catAx>
      <c:valAx>
        <c:axId val="4465665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5352336"/>
        <c:crosses val="autoZero"/>
        <c:crossBetween val="between"/>
      </c:valAx>
      <c:valAx>
        <c:axId val="44656186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6563040"/>
        <c:crosses val="max"/>
        <c:crossBetween val="between"/>
      </c:valAx>
      <c:catAx>
        <c:axId val="44656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56186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62.58</c:v>
                </c:pt>
                <c:pt idx="2">
                  <c:v>13586.88</c:v>
                </c:pt>
                <c:pt idx="3">
                  <c:v>3010.23</c:v>
                </c:pt>
                <c:pt idx="4">
                  <c:v>4083.7900000000004</c:v>
                </c:pt>
                <c:pt idx="5">
                  <c:v>0</c:v>
                </c:pt>
                <c:pt idx="6">
                  <c:v>74048.229999999981</c:v>
                </c:pt>
                <c:pt idx="7">
                  <c:v>2836.71</c:v>
                </c:pt>
                <c:pt idx="8">
                  <c:v>753.3</c:v>
                </c:pt>
                <c:pt idx="9">
                  <c:v>0</c:v>
                </c:pt>
                <c:pt idx="10">
                  <c:v>25201.869999999995</c:v>
                </c:pt>
                <c:pt idx="11">
                  <c:v>19793.559999999998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6559904"/>
        <c:axId val="4465614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452</c:v>
                </c:pt>
                <c:pt idx="3">
                  <c:v>86</c:v>
                </c:pt>
                <c:pt idx="4">
                  <c:v>346</c:v>
                </c:pt>
                <c:pt idx="5">
                  <c:v>0</c:v>
                </c:pt>
                <c:pt idx="6">
                  <c:v>2237</c:v>
                </c:pt>
                <c:pt idx="7">
                  <c:v>75</c:v>
                </c:pt>
                <c:pt idx="8">
                  <c:v>17</c:v>
                </c:pt>
                <c:pt idx="9">
                  <c:v>0</c:v>
                </c:pt>
                <c:pt idx="10">
                  <c:v>4215</c:v>
                </c:pt>
                <c:pt idx="11">
                  <c:v>270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63432"/>
        <c:axId val="446564216"/>
      </c:lineChart>
      <c:catAx>
        <c:axId val="446563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6564216"/>
        <c:crosses val="autoZero"/>
        <c:auto val="1"/>
        <c:lblAlgn val="ctr"/>
        <c:lblOffset val="100"/>
        <c:noMultiLvlLbl val="0"/>
      </c:catAx>
      <c:valAx>
        <c:axId val="4465642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46563432"/>
        <c:crosses val="autoZero"/>
        <c:crossBetween val="between"/>
      </c:valAx>
      <c:valAx>
        <c:axId val="4465614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6559904"/>
        <c:crosses val="max"/>
        <c:crossBetween val="between"/>
      </c:valAx>
      <c:catAx>
        <c:axId val="446559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65614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31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35.2%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27.3%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51.0%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55.1%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52.0%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54.1%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52.4%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708351</v>
      </c>
      <c r="D5" s="30">
        <f>SUM(E5:F5)</f>
        <v>217840</v>
      </c>
      <c r="E5" s="31">
        <f>SUM(E6:E13)</f>
        <v>109517</v>
      </c>
      <c r="F5" s="32">
        <f t="shared" ref="F5:G5" si="0">SUM(F6:F13)</f>
        <v>108323</v>
      </c>
      <c r="G5" s="29">
        <f t="shared" si="0"/>
        <v>220454</v>
      </c>
      <c r="H5" s="33">
        <f>D5/C5</f>
        <v>0.30753115334064607</v>
      </c>
      <c r="I5" s="26"/>
      <c r="J5" s="24">
        <f t="shared" ref="J5:J13" si="1">C5-D5-G5</f>
        <v>270057</v>
      </c>
      <c r="K5" s="58">
        <f>E5/C5</f>
        <v>0.15460837917924872</v>
      </c>
      <c r="L5" s="58">
        <f>F5/C5</f>
        <v>0.15292277416139738</v>
      </c>
    </row>
    <row r="6" spans="1:12" ht="20.100000000000001" customHeight="1" thickTop="1" x14ac:dyDescent="0.15">
      <c r="B6" s="18" t="s">
        <v>18</v>
      </c>
      <c r="C6" s="34">
        <v>185931</v>
      </c>
      <c r="D6" s="35">
        <f t="shared" ref="D6:D13" si="2">SUM(E6:F6)</f>
        <v>44004</v>
      </c>
      <c r="E6" s="36">
        <v>23972</v>
      </c>
      <c r="F6" s="37">
        <v>20032</v>
      </c>
      <c r="G6" s="34">
        <v>60299</v>
      </c>
      <c r="H6" s="38">
        <f t="shared" ref="H6:H13" si="3">D6/C6</f>
        <v>0.23666844151862787</v>
      </c>
      <c r="I6" s="26"/>
      <c r="J6" s="24">
        <f t="shared" si="1"/>
        <v>81628</v>
      </c>
      <c r="K6" s="58">
        <f t="shared" ref="K6:K13" si="4">E6/C6</f>
        <v>0.12892954913381846</v>
      </c>
      <c r="L6" s="58">
        <f t="shared" ref="L6:L13" si="5">F6/C6</f>
        <v>0.10773889238480942</v>
      </c>
    </row>
    <row r="7" spans="1:12" ht="20.100000000000001" customHeight="1" x14ac:dyDescent="0.15">
      <c r="B7" s="19" t="s">
        <v>19</v>
      </c>
      <c r="C7" s="39">
        <v>93698</v>
      </c>
      <c r="D7" s="40">
        <f t="shared" si="2"/>
        <v>30245</v>
      </c>
      <c r="E7" s="41">
        <v>14997</v>
      </c>
      <c r="F7" s="42">
        <v>15248</v>
      </c>
      <c r="G7" s="39">
        <v>29121</v>
      </c>
      <c r="H7" s="43">
        <f t="shared" si="3"/>
        <v>0.32279237550427969</v>
      </c>
      <c r="I7" s="26"/>
      <c r="J7" s="24">
        <f t="shared" si="1"/>
        <v>34332</v>
      </c>
      <c r="K7" s="58">
        <f t="shared" si="4"/>
        <v>0.16005677815961919</v>
      </c>
      <c r="L7" s="58">
        <f t="shared" si="5"/>
        <v>0.1627355973446605</v>
      </c>
    </row>
    <row r="8" spans="1:12" ht="20.100000000000001" customHeight="1" x14ac:dyDescent="0.15">
      <c r="B8" s="19" t="s">
        <v>20</v>
      </c>
      <c r="C8" s="39">
        <v>51971</v>
      </c>
      <c r="D8" s="40">
        <f t="shared" si="2"/>
        <v>18775</v>
      </c>
      <c r="E8" s="41">
        <v>9340</v>
      </c>
      <c r="F8" s="42">
        <v>9435</v>
      </c>
      <c r="G8" s="39">
        <v>15422</v>
      </c>
      <c r="H8" s="43">
        <f t="shared" si="3"/>
        <v>0.36125916376440709</v>
      </c>
      <c r="I8" s="26"/>
      <c r="J8" s="24">
        <f t="shared" si="1"/>
        <v>17774</v>
      </c>
      <c r="K8" s="58">
        <f t="shared" si="4"/>
        <v>0.17971561062900462</v>
      </c>
      <c r="L8" s="58">
        <f t="shared" si="5"/>
        <v>0.18154355313540244</v>
      </c>
    </row>
    <row r="9" spans="1:12" ht="20.100000000000001" customHeight="1" x14ac:dyDescent="0.15">
      <c r="B9" s="19" t="s">
        <v>21</v>
      </c>
      <c r="C9" s="39">
        <v>31903</v>
      </c>
      <c r="D9" s="40">
        <f t="shared" si="2"/>
        <v>9632</v>
      </c>
      <c r="E9" s="41">
        <v>4981</v>
      </c>
      <c r="F9" s="42">
        <v>4651</v>
      </c>
      <c r="G9" s="39">
        <v>10165</v>
      </c>
      <c r="H9" s="43">
        <f t="shared" si="3"/>
        <v>0.30191518039055887</v>
      </c>
      <c r="I9" s="26"/>
      <c r="J9" s="24">
        <f t="shared" si="1"/>
        <v>12106</v>
      </c>
      <c r="K9" s="58">
        <f t="shared" si="4"/>
        <v>0.1561295176002257</v>
      </c>
      <c r="L9" s="58">
        <f t="shared" si="5"/>
        <v>0.1457856627903332</v>
      </c>
    </row>
    <row r="10" spans="1:12" ht="20.100000000000001" customHeight="1" x14ac:dyDescent="0.15">
      <c r="B10" s="19" t="s">
        <v>22</v>
      </c>
      <c r="C10" s="39">
        <v>45441</v>
      </c>
      <c r="D10" s="40">
        <f t="shared" si="2"/>
        <v>14242</v>
      </c>
      <c r="E10" s="41">
        <v>6901</v>
      </c>
      <c r="F10" s="42">
        <v>7341</v>
      </c>
      <c r="G10" s="39">
        <v>14115</v>
      </c>
      <c r="H10" s="43">
        <f t="shared" si="3"/>
        <v>0.31341739838471866</v>
      </c>
      <c r="I10" s="26"/>
      <c r="J10" s="24">
        <f t="shared" si="1"/>
        <v>17084</v>
      </c>
      <c r="K10" s="58">
        <f t="shared" si="4"/>
        <v>0.15186725644241983</v>
      </c>
      <c r="L10" s="58">
        <f t="shared" si="5"/>
        <v>0.1615501419422988</v>
      </c>
    </row>
    <row r="11" spans="1:12" ht="20.100000000000001" customHeight="1" x14ac:dyDescent="0.15">
      <c r="B11" s="19" t="s">
        <v>23</v>
      </c>
      <c r="C11" s="39">
        <v>100496</v>
      </c>
      <c r="D11" s="40">
        <f t="shared" si="2"/>
        <v>31202</v>
      </c>
      <c r="E11" s="41">
        <v>15161</v>
      </c>
      <c r="F11" s="42">
        <v>16041</v>
      </c>
      <c r="G11" s="39">
        <v>32073</v>
      </c>
      <c r="H11" s="43">
        <f t="shared" si="3"/>
        <v>0.31048001910523804</v>
      </c>
      <c r="I11" s="26"/>
      <c r="J11" s="24">
        <f t="shared" si="1"/>
        <v>37221</v>
      </c>
      <c r="K11" s="58">
        <f t="shared" si="4"/>
        <v>0.15086172583983443</v>
      </c>
      <c r="L11" s="58">
        <f t="shared" si="5"/>
        <v>0.15961829326540361</v>
      </c>
    </row>
    <row r="12" spans="1:12" ht="20.100000000000001" customHeight="1" x14ac:dyDescent="0.15">
      <c r="B12" s="19" t="s">
        <v>24</v>
      </c>
      <c r="C12" s="39">
        <v>140116</v>
      </c>
      <c r="D12" s="40">
        <f t="shared" si="2"/>
        <v>49295</v>
      </c>
      <c r="E12" s="41">
        <v>24520</v>
      </c>
      <c r="F12" s="42">
        <v>24775</v>
      </c>
      <c r="G12" s="39">
        <v>41554</v>
      </c>
      <c r="H12" s="43">
        <f t="shared" si="3"/>
        <v>0.35181563847098118</v>
      </c>
      <c r="I12" s="26"/>
      <c r="J12" s="24">
        <f t="shared" si="1"/>
        <v>49267</v>
      </c>
      <c r="K12" s="58">
        <f t="shared" si="4"/>
        <v>0.17499785891689743</v>
      </c>
      <c r="L12" s="58">
        <f t="shared" si="5"/>
        <v>0.17681777955408376</v>
      </c>
    </row>
    <row r="13" spans="1:12" ht="20.100000000000001" customHeight="1" x14ac:dyDescent="0.15">
      <c r="B13" s="19" t="s">
        <v>25</v>
      </c>
      <c r="C13" s="39">
        <v>58795</v>
      </c>
      <c r="D13" s="40">
        <f t="shared" si="2"/>
        <v>20445</v>
      </c>
      <c r="E13" s="41">
        <v>9645</v>
      </c>
      <c r="F13" s="42">
        <v>10800</v>
      </c>
      <c r="G13" s="39">
        <v>17705</v>
      </c>
      <c r="H13" s="43">
        <f t="shared" si="3"/>
        <v>0.347733650820648</v>
      </c>
      <c r="I13" s="26"/>
      <c r="J13" s="24">
        <f t="shared" si="1"/>
        <v>20645</v>
      </c>
      <c r="K13" s="58">
        <f t="shared" si="4"/>
        <v>0.16404456161238201</v>
      </c>
      <c r="L13" s="58">
        <f t="shared" si="5"/>
        <v>0.18368908920826602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7728</v>
      </c>
      <c r="E4" s="46">
        <f t="shared" ref="E4:K4" si="0">SUM(E5:E7)</f>
        <v>5290</v>
      </c>
      <c r="F4" s="46">
        <f t="shared" si="0"/>
        <v>8539</v>
      </c>
      <c r="G4" s="46">
        <f t="shared" si="0"/>
        <v>5207</v>
      </c>
      <c r="H4" s="46">
        <f t="shared" si="0"/>
        <v>4274</v>
      </c>
      <c r="I4" s="46">
        <f t="shared" si="0"/>
        <v>5240</v>
      </c>
      <c r="J4" s="45">
        <f t="shared" si="0"/>
        <v>3134</v>
      </c>
      <c r="K4" s="47">
        <f t="shared" si="0"/>
        <v>39412</v>
      </c>
      <c r="L4" s="55">
        <f>K4/人口統計!D5</f>
        <v>0.18092177745134044</v>
      </c>
    </row>
    <row r="5" spans="1:12" ht="20.100000000000001" customHeight="1" x14ac:dyDescent="0.15">
      <c r="B5" s="117"/>
      <c r="C5" s="118" t="s">
        <v>15</v>
      </c>
      <c r="D5" s="48">
        <v>1006</v>
      </c>
      <c r="E5" s="49">
        <v>797</v>
      </c>
      <c r="F5" s="49">
        <v>788</v>
      </c>
      <c r="G5" s="49">
        <v>621</v>
      </c>
      <c r="H5" s="49">
        <v>492</v>
      </c>
      <c r="I5" s="49">
        <v>508</v>
      </c>
      <c r="J5" s="48">
        <v>338</v>
      </c>
      <c r="K5" s="50">
        <f>SUM(D5:J5)</f>
        <v>4550</v>
      </c>
      <c r="L5" s="56">
        <f>K5/人口統計!D5</f>
        <v>2.0886889460154243E-2</v>
      </c>
    </row>
    <row r="6" spans="1:12" ht="20.100000000000001" customHeight="1" x14ac:dyDescent="0.15">
      <c r="B6" s="117"/>
      <c r="C6" s="118" t="s">
        <v>145</v>
      </c>
      <c r="D6" s="48">
        <v>3403</v>
      </c>
      <c r="E6" s="49">
        <v>2022</v>
      </c>
      <c r="F6" s="49">
        <v>3066</v>
      </c>
      <c r="G6" s="49">
        <v>1666</v>
      </c>
      <c r="H6" s="49">
        <v>1212</v>
      </c>
      <c r="I6" s="49">
        <v>1372</v>
      </c>
      <c r="J6" s="48">
        <v>848</v>
      </c>
      <c r="K6" s="50">
        <f>SUM(D6:J6)</f>
        <v>13589</v>
      </c>
      <c r="L6" s="56">
        <f>K6/人口統計!D5</f>
        <v>6.2380646345941974E-2</v>
      </c>
    </row>
    <row r="7" spans="1:12" ht="20.100000000000001" customHeight="1" x14ac:dyDescent="0.15">
      <c r="B7" s="117"/>
      <c r="C7" s="119" t="s">
        <v>144</v>
      </c>
      <c r="D7" s="51">
        <v>3319</v>
      </c>
      <c r="E7" s="52">
        <v>2471</v>
      </c>
      <c r="F7" s="52">
        <v>4685</v>
      </c>
      <c r="G7" s="52">
        <v>2920</v>
      </c>
      <c r="H7" s="52">
        <v>2570</v>
      </c>
      <c r="I7" s="52">
        <v>3360</v>
      </c>
      <c r="J7" s="51">
        <v>1948</v>
      </c>
      <c r="K7" s="53">
        <f>SUM(D7:J7)</f>
        <v>21273</v>
      </c>
      <c r="L7" s="57">
        <f>K7/人口統計!D5</f>
        <v>9.7654241645244222E-2</v>
      </c>
    </row>
    <row r="8" spans="1:12" ht="20.100000000000001" customHeight="1" thickBot="1" x14ac:dyDescent="0.2">
      <c r="B8" s="190" t="s">
        <v>68</v>
      </c>
      <c r="C8" s="191"/>
      <c r="D8" s="45">
        <v>88</v>
      </c>
      <c r="E8" s="46">
        <v>132</v>
      </c>
      <c r="F8" s="46">
        <v>111</v>
      </c>
      <c r="G8" s="46">
        <v>99</v>
      </c>
      <c r="H8" s="46">
        <v>80</v>
      </c>
      <c r="I8" s="46">
        <v>73</v>
      </c>
      <c r="J8" s="45">
        <v>65</v>
      </c>
      <c r="K8" s="47">
        <f>SUM(D8:J8)</f>
        <v>648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7816</v>
      </c>
      <c r="E9" s="34">
        <f t="shared" ref="E9:K9" si="1">E4+E8</f>
        <v>5422</v>
      </c>
      <c r="F9" s="34">
        <f t="shared" si="1"/>
        <v>8650</v>
      </c>
      <c r="G9" s="34">
        <f t="shared" si="1"/>
        <v>5306</v>
      </c>
      <c r="H9" s="34">
        <f t="shared" si="1"/>
        <v>4354</v>
      </c>
      <c r="I9" s="34">
        <f t="shared" si="1"/>
        <v>5313</v>
      </c>
      <c r="J9" s="35">
        <f t="shared" si="1"/>
        <v>3199</v>
      </c>
      <c r="K9" s="54">
        <f t="shared" si="1"/>
        <v>40060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1338</v>
      </c>
      <c r="E24" s="46">
        <v>829</v>
      </c>
      <c r="F24" s="46">
        <v>1162</v>
      </c>
      <c r="G24" s="46">
        <v>807</v>
      </c>
      <c r="H24" s="46">
        <v>642</v>
      </c>
      <c r="I24" s="46">
        <v>869</v>
      </c>
      <c r="J24" s="45">
        <v>544</v>
      </c>
      <c r="K24" s="47">
        <f>SUM(D24:J24)</f>
        <v>6191</v>
      </c>
      <c r="L24" s="55">
        <f>K24/人口統計!D6</f>
        <v>0.14069175529497319</v>
      </c>
    </row>
    <row r="25" spans="1:12" ht="20.100000000000001" customHeight="1" x14ac:dyDescent="0.15">
      <c r="B25" s="198" t="s">
        <v>44</v>
      </c>
      <c r="C25" s="199"/>
      <c r="D25" s="45">
        <v>1205</v>
      </c>
      <c r="E25" s="46">
        <v>947</v>
      </c>
      <c r="F25" s="46">
        <v>1186</v>
      </c>
      <c r="G25" s="46">
        <v>677</v>
      </c>
      <c r="H25" s="46">
        <v>562</v>
      </c>
      <c r="I25" s="46">
        <v>653</v>
      </c>
      <c r="J25" s="45">
        <v>414</v>
      </c>
      <c r="K25" s="47">
        <f t="shared" ref="K25:K31" si="2">SUM(D25:J25)</f>
        <v>5644</v>
      </c>
      <c r="L25" s="55">
        <f>K25/人口統計!D7</f>
        <v>0.18660935691849892</v>
      </c>
    </row>
    <row r="26" spans="1:12" ht="20.100000000000001" customHeight="1" x14ac:dyDescent="0.15">
      <c r="B26" s="198" t="s">
        <v>45</v>
      </c>
      <c r="C26" s="199"/>
      <c r="D26" s="45">
        <v>860</v>
      </c>
      <c r="E26" s="46">
        <v>461</v>
      </c>
      <c r="F26" s="46">
        <v>852</v>
      </c>
      <c r="G26" s="46">
        <v>537</v>
      </c>
      <c r="H26" s="46">
        <v>434</v>
      </c>
      <c r="I26" s="46">
        <v>503</v>
      </c>
      <c r="J26" s="45">
        <v>295</v>
      </c>
      <c r="K26" s="47">
        <f t="shared" si="2"/>
        <v>3942</v>
      </c>
      <c r="L26" s="55">
        <f>K26/人口統計!D8</f>
        <v>0.2099600532623169</v>
      </c>
    </row>
    <row r="27" spans="1:12" ht="20.100000000000001" customHeight="1" x14ac:dyDescent="0.15">
      <c r="B27" s="198" t="s">
        <v>46</v>
      </c>
      <c r="C27" s="199"/>
      <c r="D27" s="45">
        <v>285</v>
      </c>
      <c r="E27" s="46">
        <v>164</v>
      </c>
      <c r="F27" s="46">
        <v>365</v>
      </c>
      <c r="G27" s="46">
        <v>171</v>
      </c>
      <c r="H27" s="46">
        <v>175</v>
      </c>
      <c r="I27" s="46">
        <v>205</v>
      </c>
      <c r="J27" s="45">
        <v>142</v>
      </c>
      <c r="K27" s="47">
        <f t="shared" si="2"/>
        <v>1507</v>
      </c>
      <c r="L27" s="55">
        <f>K27/人口統計!D9</f>
        <v>0.1564576411960133</v>
      </c>
    </row>
    <row r="28" spans="1:12" ht="20.100000000000001" customHeight="1" x14ac:dyDescent="0.15">
      <c r="B28" s="198" t="s">
        <v>47</v>
      </c>
      <c r="C28" s="199"/>
      <c r="D28" s="45">
        <v>386</v>
      </c>
      <c r="E28" s="46">
        <v>253</v>
      </c>
      <c r="F28" s="46">
        <v>517</v>
      </c>
      <c r="G28" s="46">
        <v>346</v>
      </c>
      <c r="H28" s="46">
        <v>271</v>
      </c>
      <c r="I28" s="46">
        <v>380</v>
      </c>
      <c r="J28" s="45">
        <v>189</v>
      </c>
      <c r="K28" s="47">
        <f t="shared" si="2"/>
        <v>2342</v>
      </c>
      <c r="L28" s="55">
        <f>K28/人口統計!D10</f>
        <v>0.16444319618031175</v>
      </c>
    </row>
    <row r="29" spans="1:12" ht="20.100000000000001" customHeight="1" x14ac:dyDescent="0.15">
      <c r="B29" s="198" t="s">
        <v>48</v>
      </c>
      <c r="C29" s="199"/>
      <c r="D29" s="45">
        <v>795</v>
      </c>
      <c r="E29" s="46">
        <v>650</v>
      </c>
      <c r="F29" s="46">
        <v>1381</v>
      </c>
      <c r="G29" s="46">
        <v>690</v>
      </c>
      <c r="H29" s="46">
        <v>647</v>
      </c>
      <c r="I29" s="46">
        <v>711</v>
      </c>
      <c r="J29" s="45">
        <v>397</v>
      </c>
      <c r="K29" s="47">
        <f t="shared" si="2"/>
        <v>5271</v>
      </c>
      <c r="L29" s="55">
        <f>K29/人口統計!D11</f>
        <v>0.16893147875136208</v>
      </c>
    </row>
    <row r="30" spans="1:12" ht="20.100000000000001" customHeight="1" x14ac:dyDescent="0.15">
      <c r="B30" s="198" t="s">
        <v>49</v>
      </c>
      <c r="C30" s="199"/>
      <c r="D30" s="45">
        <v>2328</v>
      </c>
      <c r="E30" s="46">
        <v>1581</v>
      </c>
      <c r="F30" s="46">
        <v>2289</v>
      </c>
      <c r="G30" s="46">
        <v>1559</v>
      </c>
      <c r="H30" s="46">
        <v>1220</v>
      </c>
      <c r="I30" s="46">
        <v>1380</v>
      </c>
      <c r="J30" s="45">
        <v>809</v>
      </c>
      <c r="K30" s="47">
        <f t="shared" si="2"/>
        <v>11166</v>
      </c>
      <c r="L30" s="55">
        <f>K30/人口統計!D12</f>
        <v>0.22651384521756771</v>
      </c>
    </row>
    <row r="31" spans="1:12" ht="20.100000000000001" customHeight="1" thickBot="1" x14ac:dyDescent="0.2">
      <c r="B31" s="194" t="s">
        <v>25</v>
      </c>
      <c r="C31" s="195"/>
      <c r="D31" s="45">
        <v>531</v>
      </c>
      <c r="E31" s="46">
        <v>405</v>
      </c>
      <c r="F31" s="46">
        <v>787</v>
      </c>
      <c r="G31" s="46">
        <v>420</v>
      </c>
      <c r="H31" s="46">
        <v>323</v>
      </c>
      <c r="I31" s="46">
        <v>539</v>
      </c>
      <c r="J31" s="45">
        <v>344</v>
      </c>
      <c r="K31" s="47">
        <f t="shared" si="2"/>
        <v>3349</v>
      </c>
      <c r="L31" s="59">
        <f>K31/人口統計!D13</f>
        <v>0.16380533137686476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7728</v>
      </c>
      <c r="E32" s="34">
        <f t="shared" ref="E32:J32" si="3">SUM(E24:E31)</f>
        <v>5290</v>
      </c>
      <c r="F32" s="34">
        <f t="shared" si="3"/>
        <v>8539</v>
      </c>
      <c r="G32" s="34">
        <f t="shared" si="3"/>
        <v>5207</v>
      </c>
      <c r="H32" s="34">
        <f t="shared" si="3"/>
        <v>4274</v>
      </c>
      <c r="I32" s="34">
        <f t="shared" si="3"/>
        <v>5240</v>
      </c>
      <c r="J32" s="35">
        <f t="shared" si="3"/>
        <v>3134</v>
      </c>
      <c r="K32" s="54">
        <f>SUM(K24:K31)</f>
        <v>39412</v>
      </c>
      <c r="L32" s="60">
        <f>K32/人口統計!D5</f>
        <v>0.18092177745134044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5107</v>
      </c>
      <c r="E5" s="149">
        <v>263850.29000000004</v>
      </c>
      <c r="F5" s="151">
        <v>1558</v>
      </c>
      <c r="G5" s="152">
        <v>29962.229999999996</v>
      </c>
      <c r="H5" s="150">
        <v>565</v>
      </c>
      <c r="I5" s="149">
        <v>105077.75</v>
      </c>
      <c r="J5" s="151">
        <v>1099</v>
      </c>
      <c r="K5" s="152">
        <v>312817.56000000011</v>
      </c>
      <c r="M5" s="162">
        <f>Q5+Q7</f>
        <v>37626</v>
      </c>
      <c r="N5" s="121" t="s">
        <v>108</v>
      </c>
      <c r="O5" s="122"/>
      <c r="P5" s="134"/>
      <c r="Q5" s="123">
        <v>29927</v>
      </c>
      <c r="R5" s="124">
        <v>1726137.2300000002</v>
      </c>
      <c r="S5" s="124">
        <f>R5/Q5*100</f>
        <v>5767.8258094697103</v>
      </c>
    </row>
    <row r="6" spans="1:19" ht="20.100000000000001" customHeight="1" x14ac:dyDescent="0.15">
      <c r="B6" s="202" t="s">
        <v>115</v>
      </c>
      <c r="C6" s="202"/>
      <c r="D6" s="153">
        <v>4412</v>
      </c>
      <c r="E6" s="154">
        <v>252355.16000000003</v>
      </c>
      <c r="F6" s="155">
        <v>1358</v>
      </c>
      <c r="G6" s="156">
        <v>25224.630000000005</v>
      </c>
      <c r="H6" s="153">
        <v>498</v>
      </c>
      <c r="I6" s="154">
        <v>88444.00999999998</v>
      </c>
      <c r="J6" s="155">
        <v>905</v>
      </c>
      <c r="K6" s="156">
        <v>237177.58000000002</v>
      </c>
      <c r="M6" s="58"/>
      <c r="N6" s="125"/>
      <c r="O6" s="94" t="s">
        <v>105</v>
      </c>
      <c r="P6" s="107"/>
      <c r="Q6" s="98">
        <f>Q5/Q$13</f>
        <v>0.61134149081772315</v>
      </c>
      <c r="R6" s="99">
        <f>R5/R$13</f>
        <v>0.38252789055937819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2832</v>
      </c>
      <c r="E7" s="154">
        <v>165717.16999999998</v>
      </c>
      <c r="F7" s="155">
        <v>864</v>
      </c>
      <c r="G7" s="156">
        <v>15219.03</v>
      </c>
      <c r="H7" s="153">
        <v>515</v>
      </c>
      <c r="I7" s="154">
        <v>102027.45000000001</v>
      </c>
      <c r="J7" s="155">
        <v>659</v>
      </c>
      <c r="K7" s="156">
        <v>180629.00000000003</v>
      </c>
      <c r="M7" s="58"/>
      <c r="N7" s="126" t="s">
        <v>109</v>
      </c>
      <c r="O7" s="127"/>
      <c r="P7" s="135"/>
      <c r="Q7" s="128">
        <v>7699</v>
      </c>
      <c r="R7" s="129">
        <v>143377.15</v>
      </c>
      <c r="S7" s="129">
        <f>R7/Q7*100</f>
        <v>1862.2827639953239</v>
      </c>
    </row>
    <row r="8" spans="1:19" ht="20.100000000000001" customHeight="1" x14ac:dyDescent="0.15">
      <c r="B8" s="202" t="s">
        <v>117</v>
      </c>
      <c r="C8" s="202"/>
      <c r="D8" s="153">
        <v>1047</v>
      </c>
      <c r="E8" s="154">
        <v>62835.860000000015</v>
      </c>
      <c r="F8" s="155">
        <v>299</v>
      </c>
      <c r="G8" s="156">
        <v>5439.7199999999993</v>
      </c>
      <c r="H8" s="153">
        <v>79</v>
      </c>
      <c r="I8" s="154">
        <v>14907.699999999999</v>
      </c>
      <c r="J8" s="155">
        <v>339</v>
      </c>
      <c r="K8" s="156">
        <v>87824.07</v>
      </c>
      <c r="L8" s="89"/>
      <c r="M8" s="88"/>
      <c r="N8" s="130"/>
      <c r="O8" s="94" t="s">
        <v>105</v>
      </c>
      <c r="P8" s="107"/>
      <c r="Q8" s="98">
        <f>Q7/Q$13</f>
        <v>0.15727330296406758</v>
      </c>
      <c r="R8" s="99">
        <f>R7/R$13</f>
        <v>3.1773695503871116E-2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1786</v>
      </c>
      <c r="E9" s="154">
        <v>112640.17999999998</v>
      </c>
      <c r="F9" s="155">
        <v>407</v>
      </c>
      <c r="G9" s="156">
        <v>8211.84</v>
      </c>
      <c r="H9" s="153">
        <v>316</v>
      </c>
      <c r="I9" s="154">
        <v>58763.659999999996</v>
      </c>
      <c r="J9" s="155">
        <v>388</v>
      </c>
      <c r="K9" s="156">
        <v>103754.66</v>
      </c>
      <c r="L9" s="89"/>
      <c r="M9" s="88"/>
      <c r="N9" s="126" t="s">
        <v>110</v>
      </c>
      <c r="O9" s="127"/>
      <c r="P9" s="135"/>
      <c r="Q9" s="128">
        <v>4409</v>
      </c>
      <c r="R9" s="129">
        <v>825441.41999999946</v>
      </c>
      <c r="S9" s="129">
        <f>R9/Q9*100</f>
        <v>18721.737809026978</v>
      </c>
    </row>
    <row r="10" spans="1:19" ht="20.100000000000001" customHeight="1" x14ac:dyDescent="0.15">
      <c r="B10" s="202" t="s">
        <v>119</v>
      </c>
      <c r="C10" s="202"/>
      <c r="D10" s="153">
        <v>3687</v>
      </c>
      <c r="E10" s="154">
        <v>227803.60999999993</v>
      </c>
      <c r="F10" s="155">
        <v>636</v>
      </c>
      <c r="G10" s="156">
        <v>13473.22</v>
      </c>
      <c r="H10" s="153">
        <v>612</v>
      </c>
      <c r="I10" s="154">
        <v>122706.98000000001</v>
      </c>
      <c r="J10" s="155">
        <v>1000</v>
      </c>
      <c r="K10" s="156">
        <v>261852.49000000002</v>
      </c>
      <c r="L10" s="89"/>
      <c r="M10" s="88"/>
      <c r="N10" s="95"/>
      <c r="O10" s="94" t="s">
        <v>105</v>
      </c>
      <c r="P10" s="107"/>
      <c r="Q10" s="98">
        <f>Q9/Q$13</f>
        <v>9.0065981655873997E-2</v>
      </c>
      <c r="R10" s="99">
        <f>R9/R$13</f>
        <v>0.18292541269904564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8586</v>
      </c>
      <c r="E11" s="154">
        <v>487321.48999999982</v>
      </c>
      <c r="F11" s="155">
        <v>1909</v>
      </c>
      <c r="G11" s="156">
        <v>33184.819999999985</v>
      </c>
      <c r="H11" s="153">
        <v>1515</v>
      </c>
      <c r="I11" s="154">
        <v>280120.28999999998</v>
      </c>
      <c r="J11" s="155">
        <v>1717</v>
      </c>
      <c r="K11" s="156">
        <v>422261.56999999995</v>
      </c>
      <c r="L11" s="89"/>
      <c r="M11" s="88"/>
      <c r="N11" s="126" t="s">
        <v>111</v>
      </c>
      <c r="O11" s="127"/>
      <c r="P11" s="135"/>
      <c r="Q11" s="101">
        <v>6918</v>
      </c>
      <c r="R11" s="102">
        <v>1817492.2399999995</v>
      </c>
      <c r="S11" s="102">
        <f>R11/Q11*100</f>
        <v>26271.931772188487</v>
      </c>
    </row>
    <row r="12" spans="1:19" ht="20.100000000000001" customHeight="1" thickBot="1" x14ac:dyDescent="0.2">
      <c r="B12" s="203" t="s">
        <v>121</v>
      </c>
      <c r="C12" s="203"/>
      <c r="D12" s="157">
        <v>2470</v>
      </c>
      <c r="E12" s="158">
        <v>153613.47</v>
      </c>
      <c r="F12" s="159">
        <v>668</v>
      </c>
      <c r="G12" s="160">
        <v>12661.66</v>
      </c>
      <c r="H12" s="157">
        <v>309</v>
      </c>
      <c r="I12" s="158">
        <v>53393.579999999994</v>
      </c>
      <c r="J12" s="159">
        <v>811</v>
      </c>
      <c r="K12" s="160">
        <v>211175.30999999997</v>
      </c>
      <c r="L12" s="89"/>
      <c r="M12" s="88"/>
      <c r="N12" s="125"/>
      <c r="O12" s="84" t="s">
        <v>105</v>
      </c>
      <c r="P12" s="108"/>
      <c r="Q12" s="103">
        <f>Q11/Q$13</f>
        <v>0.14131922456233531</v>
      </c>
      <c r="R12" s="104">
        <f>R11/R$13</f>
        <v>0.4027730012377051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29927</v>
      </c>
      <c r="E13" s="149">
        <v>1726137.2300000002</v>
      </c>
      <c r="F13" s="151">
        <v>7699</v>
      </c>
      <c r="G13" s="152">
        <v>143377.15</v>
      </c>
      <c r="H13" s="150">
        <v>4409</v>
      </c>
      <c r="I13" s="149">
        <v>825441.41999999946</v>
      </c>
      <c r="J13" s="151">
        <v>6918</v>
      </c>
      <c r="K13" s="152">
        <v>1817492.2399999995</v>
      </c>
      <c r="M13" s="58"/>
      <c r="N13" s="131" t="s">
        <v>112</v>
      </c>
      <c r="O13" s="132"/>
      <c r="P13" s="133"/>
      <c r="Q13" s="96">
        <f>Q5+Q7+Q9+Q11</f>
        <v>48953</v>
      </c>
      <c r="R13" s="97">
        <f>R5+R7+R9+R11</f>
        <v>4512448.0399999991</v>
      </c>
      <c r="S13" s="97">
        <f>R13/Q13*100</f>
        <v>9217.919310358915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0.61315884259815101</v>
      </c>
      <c r="O16" s="58">
        <f>F5/(D5+F5+H5+J5)</f>
        <v>0.18705726978028575</v>
      </c>
      <c r="P16" s="58">
        <f>H5/(D5+F5+H5+J5)</f>
        <v>6.7835274342658181E-2</v>
      </c>
      <c r="Q16" s="58">
        <f>J5/(D5+F5+H5+J5)</f>
        <v>0.13194861327890503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0.61508434406803292</v>
      </c>
      <c r="O17" s="58">
        <f t="shared" ref="O17:O23" si="1">F6/(D6+F6+H6+J6)</f>
        <v>0.18932106510525581</v>
      </c>
      <c r="P17" s="58">
        <f t="shared" ref="P17:P23" si="2">H6/(D6+F6+H6+J6)</f>
        <v>6.9427017984107067E-2</v>
      </c>
      <c r="Q17" s="58">
        <f t="shared" ref="Q17:Q23" si="3">J6/(D6+F6+H6+J6)</f>
        <v>0.12616757284260421</v>
      </c>
    </row>
    <row r="18" spans="13:17" ht="20.100000000000001" customHeight="1" x14ac:dyDescent="0.15">
      <c r="M18" s="14" t="s">
        <v>135</v>
      </c>
      <c r="N18" s="58">
        <f t="shared" si="0"/>
        <v>0.5815195071868583</v>
      </c>
      <c r="O18" s="58">
        <f t="shared" si="1"/>
        <v>0.17741273100616017</v>
      </c>
      <c r="P18" s="58">
        <f t="shared" si="2"/>
        <v>0.10574948665297741</v>
      </c>
      <c r="Q18" s="58">
        <f t="shared" si="3"/>
        <v>0.1353182751540041</v>
      </c>
    </row>
    <row r="19" spans="13:17" ht="20.100000000000001" customHeight="1" x14ac:dyDescent="0.15">
      <c r="M19" s="14" t="s">
        <v>136</v>
      </c>
      <c r="N19" s="58">
        <f t="shared" si="0"/>
        <v>0.59353741496598644</v>
      </c>
      <c r="O19" s="58">
        <f t="shared" si="1"/>
        <v>0.16950113378684808</v>
      </c>
      <c r="P19" s="58">
        <f t="shared" si="2"/>
        <v>4.4784580498866217E-2</v>
      </c>
      <c r="Q19" s="58">
        <f t="shared" si="3"/>
        <v>0.19217687074829931</v>
      </c>
    </row>
    <row r="20" spans="13:17" ht="20.100000000000001" customHeight="1" x14ac:dyDescent="0.15">
      <c r="M20" s="14" t="s">
        <v>137</v>
      </c>
      <c r="N20" s="58">
        <f t="shared" si="0"/>
        <v>0.61649982740766307</v>
      </c>
      <c r="O20" s="58">
        <f t="shared" si="1"/>
        <v>0.1404901622367967</v>
      </c>
      <c r="P20" s="58">
        <f t="shared" si="2"/>
        <v>0.1090783569209527</v>
      </c>
      <c r="Q20" s="58">
        <f t="shared" si="3"/>
        <v>0.13393165343458752</v>
      </c>
    </row>
    <row r="21" spans="13:17" ht="20.100000000000001" customHeight="1" x14ac:dyDescent="0.15">
      <c r="M21" s="14" t="s">
        <v>138</v>
      </c>
      <c r="N21" s="58">
        <f t="shared" si="0"/>
        <v>0.62122999157540015</v>
      </c>
      <c r="O21" s="58">
        <f t="shared" si="1"/>
        <v>0.1071609098567818</v>
      </c>
      <c r="P21" s="58">
        <f t="shared" si="2"/>
        <v>0.10311710193765797</v>
      </c>
      <c r="Q21" s="58">
        <f t="shared" si="3"/>
        <v>0.16849199663016007</v>
      </c>
    </row>
    <row r="22" spans="13:17" ht="20.100000000000001" customHeight="1" x14ac:dyDescent="0.15">
      <c r="M22" s="14" t="s">
        <v>139</v>
      </c>
      <c r="N22" s="58">
        <f t="shared" si="0"/>
        <v>0.62548262548262545</v>
      </c>
      <c r="O22" s="58">
        <f t="shared" si="1"/>
        <v>0.1390689881255919</v>
      </c>
      <c r="P22" s="58">
        <f t="shared" si="2"/>
        <v>0.11036643112114811</v>
      </c>
      <c r="Q22" s="58">
        <f t="shared" si="3"/>
        <v>0.12508195527063451</v>
      </c>
    </row>
    <row r="23" spans="13:17" ht="20.100000000000001" customHeight="1" x14ac:dyDescent="0.15">
      <c r="M23" s="14" t="s">
        <v>140</v>
      </c>
      <c r="N23" s="58">
        <f t="shared" si="0"/>
        <v>0.58008454673555665</v>
      </c>
      <c r="O23" s="58">
        <f t="shared" si="1"/>
        <v>0.15688116486613435</v>
      </c>
      <c r="P23" s="58">
        <f t="shared" si="2"/>
        <v>7.2569281352747775E-2</v>
      </c>
      <c r="Q23" s="58">
        <f t="shared" si="3"/>
        <v>0.1904650070455613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0.61134149081772315</v>
      </c>
      <c r="O24" s="58">
        <f t="shared" ref="O24" si="5">F13/(D13+F13+H13+J13)</f>
        <v>0.15727330296406758</v>
      </c>
      <c r="P24" s="58">
        <f t="shared" ref="P24" si="6">H13/(D13+F13+H13+J13)</f>
        <v>9.0065981655873997E-2</v>
      </c>
      <c r="Q24" s="58">
        <f t="shared" ref="Q24" si="7">J13/(D13+F13+H13+J13)</f>
        <v>0.14131922456233531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0.3707283788067921</v>
      </c>
      <c r="O29" s="58">
        <f>G5/(E5+G5+I5+K5)</f>
        <v>4.209905910407083E-2</v>
      </c>
      <c r="P29" s="58">
        <f>I5/(E5+G5+I5+K5)</f>
        <v>0.14764169448578357</v>
      </c>
      <c r="Q29" s="58">
        <f>K5/(E5+G5+I5+K5)</f>
        <v>0.43953086760335358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0.41835971926987298</v>
      </c>
      <c r="O30" s="58">
        <f t="shared" ref="O30:O37" si="9">G6/(E6+G6+I6+K6)</f>
        <v>4.1817924886047179E-2</v>
      </c>
      <c r="P30" s="58">
        <f t="shared" ref="P30:P37" si="10">I6/(E6+G6+I6+K6)</f>
        <v>0.14662434956630896</v>
      </c>
      <c r="Q30" s="58">
        <f t="shared" ref="Q30:Q37" si="11">K6/(E6+G6+I6+K6)</f>
        <v>0.39319800627777074</v>
      </c>
    </row>
    <row r="31" spans="13:17" ht="20.100000000000001" customHeight="1" x14ac:dyDescent="0.15">
      <c r="M31" s="14" t="s">
        <v>135</v>
      </c>
      <c r="N31" s="58">
        <f t="shared" si="8"/>
        <v>0.35746289333965925</v>
      </c>
      <c r="O31" s="58">
        <f t="shared" si="9"/>
        <v>3.2828454031788468E-2</v>
      </c>
      <c r="P31" s="58">
        <f t="shared" si="10"/>
        <v>0.22007995596996632</v>
      </c>
      <c r="Q31" s="58">
        <f t="shared" si="11"/>
        <v>0.38962869665858596</v>
      </c>
    </row>
    <row r="32" spans="13:17" ht="20.100000000000001" customHeight="1" x14ac:dyDescent="0.15">
      <c r="M32" s="14" t="s">
        <v>136</v>
      </c>
      <c r="N32" s="58">
        <f t="shared" si="8"/>
        <v>0.36744537588589032</v>
      </c>
      <c r="O32" s="58">
        <f t="shared" si="9"/>
        <v>3.1809860804228582E-2</v>
      </c>
      <c r="P32" s="58">
        <f t="shared" si="10"/>
        <v>8.7175785134381623E-2</v>
      </c>
      <c r="Q32" s="58">
        <f t="shared" si="11"/>
        <v>0.5135689781754994</v>
      </c>
    </row>
    <row r="33" spans="13:17" ht="20.100000000000001" customHeight="1" x14ac:dyDescent="0.15">
      <c r="M33" s="14" t="s">
        <v>137</v>
      </c>
      <c r="N33" s="58">
        <f t="shared" si="8"/>
        <v>0.39750165807755317</v>
      </c>
      <c r="O33" s="58">
        <f t="shared" si="9"/>
        <v>2.8979179684084089E-2</v>
      </c>
      <c r="P33" s="58">
        <f t="shared" si="10"/>
        <v>0.20737406744827283</v>
      </c>
      <c r="Q33" s="58">
        <f t="shared" si="11"/>
        <v>0.36614509479008994</v>
      </c>
    </row>
    <row r="34" spans="13:17" ht="20.100000000000001" customHeight="1" x14ac:dyDescent="0.15">
      <c r="M34" s="14" t="s">
        <v>138</v>
      </c>
      <c r="N34" s="58">
        <f t="shared" si="8"/>
        <v>0.36399871659729544</v>
      </c>
      <c r="O34" s="58">
        <f t="shared" si="9"/>
        <v>2.1528345351651865E-2</v>
      </c>
      <c r="P34" s="58">
        <f t="shared" si="10"/>
        <v>0.19606881224371298</v>
      </c>
      <c r="Q34" s="58">
        <f t="shared" si="11"/>
        <v>0.41840412580733977</v>
      </c>
    </row>
    <row r="35" spans="13:17" ht="20.100000000000001" customHeight="1" x14ac:dyDescent="0.15">
      <c r="M35" s="14" t="s">
        <v>139</v>
      </c>
      <c r="N35" s="58">
        <f t="shared" si="8"/>
        <v>0.3985004532344113</v>
      </c>
      <c r="O35" s="58">
        <f t="shared" si="9"/>
        <v>2.7136430635353998E-2</v>
      </c>
      <c r="P35" s="58">
        <f t="shared" si="10"/>
        <v>0.22906451863051386</v>
      </c>
      <c r="Q35" s="58">
        <f t="shared" si="11"/>
        <v>0.34529859749972064</v>
      </c>
    </row>
    <row r="36" spans="13:17" ht="20.100000000000001" customHeight="1" x14ac:dyDescent="0.15">
      <c r="M36" s="14" t="s">
        <v>140</v>
      </c>
      <c r="N36" s="58">
        <f t="shared" si="8"/>
        <v>0.35654079636523683</v>
      </c>
      <c r="O36" s="58">
        <f t="shared" si="9"/>
        <v>2.9388036997705112E-2</v>
      </c>
      <c r="P36" s="58">
        <f t="shared" si="10"/>
        <v>0.12392786605231285</v>
      </c>
      <c r="Q36" s="58">
        <f t="shared" si="11"/>
        <v>0.49014330058474526</v>
      </c>
    </row>
    <row r="37" spans="13:17" ht="20.100000000000001" customHeight="1" x14ac:dyDescent="0.15">
      <c r="M37" s="14" t="s">
        <v>141</v>
      </c>
      <c r="N37" s="58">
        <f t="shared" si="8"/>
        <v>0.38252789055937819</v>
      </c>
      <c r="O37" s="58">
        <f t="shared" si="9"/>
        <v>3.1773695503871116E-2</v>
      </c>
      <c r="P37" s="58">
        <f t="shared" si="10"/>
        <v>0.18292541269904564</v>
      </c>
      <c r="Q37" s="58">
        <f t="shared" si="11"/>
        <v>0.4027730012377051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4723</v>
      </c>
      <c r="F5" s="164">
        <f t="shared" ref="F5:F16" si="0">E5/SUM(E$5:E$16)</f>
        <v>0.15781735556520868</v>
      </c>
      <c r="G5" s="165">
        <v>250268.78999999995</v>
      </c>
      <c r="H5" s="166">
        <f t="shared" ref="H5:H16" si="1">G5/SUM(G$5:G$16)</f>
        <v>0.14498777133727656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206</v>
      </c>
      <c r="F6" s="168">
        <f t="shared" si="0"/>
        <v>6.8834163130283687E-3</v>
      </c>
      <c r="G6" s="169">
        <v>13928.199999999999</v>
      </c>
      <c r="H6" s="170">
        <f t="shared" si="1"/>
        <v>8.0689992417346795E-3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1570</v>
      </c>
      <c r="F7" s="168">
        <f t="shared" si="0"/>
        <v>5.2460988405119126E-2</v>
      </c>
      <c r="G7" s="169">
        <v>72458.44</v>
      </c>
      <c r="H7" s="170">
        <f t="shared" si="1"/>
        <v>4.1977218694251792E-2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313</v>
      </c>
      <c r="F8" s="168">
        <f t="shared" si="0"/>
        <v>1.0458783038727571E-2</v>
      </c>
      <c r="G8" s="169">
        <v>12484.58</v>
      </c>
      <c r="H8" s="170">
        <f t="shared" si="1"/>
        <v>7.2326694442480686E-3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3339</v>
      </c>
      <c r="F9" s="168">
        <f t="shared" si="0"/>
        <v>0.11157149062719283</v>
      </c>
      <c r="G9" s="169">
        <v>44575.899999999994</v>
      </c>
      <c r="H9" s="170">
        <f t="shared" si="1"/>
        <v>2.5824076571246884E-2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6230</v>
      </c>
      <c r="F10" s="168">
        <f t="shared" si="0"/>
        <v>0.20817322150566378</v>
      </c>
      <c r="G10" s="169">
        <v>630148.52000000025</v>
      </c>
      <c r="H10" s="170">
        <f t="shared" si="1"/>
        <v>0.36506281716662831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3120</v>
      </c>
      <c r="F11" s="168">
        <f t="shared" si="0"/>
        <v>0.10425368396431316</v>
      </c>
      <c r="G11" s="169">
        <v>257134.97999999998</v>
      </c>
      <c r="H11" s="170">
        <f t="shared" si="1"/>
        <v>0.14896554893263034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1219</v>
      </c>
      <c r="F12" s="168">
        <f t="shared" si="0"/>
        <v>4.0732448959133895E-2</v>
      </c>
      <c r="G12" s="169">
        <v>128643.00999999998</v>
      </c>
      <c r="H12" s="170">
        <f t="shared" si="1"/>
        <v>7.4526525333098795E-2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224</v>
      </c>
      <c r="F13" s="168">
        <f t="shared" si="0"/>
        <v>7.4848798743609446E-3</v>
      </c>
      <c r="G13" s="169">
        <v>17593.03</v>
      </c>
      <c r="H13" s="170">
        <f t="shared" si="1"/>
        <v>1.0192138663274182E-2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1</v>
      </c>
      <c r="F14" s="168">
        <f t="shared" si="0"/>
        <v>3.3414642296254217E-5</v>
      </c>
      <c r="G14" s="169">
        <v>143.41999999999999</v>
      </c>
      <c r="H14" s="170">
        <f t="shared" si="1"/>
        <v>8.3087252570295352E-5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7956</v>
      </c>
      <c r="F15" s="168">
        <f t="shared" si="0"/>
        <v>0.26584689410899859</v>
      </c>
      <c r="G15" s="169">
        <v>103412.91</v>
      </c>
      <c r="H15" s="170">
        <f t="shared" si="1"/>
        <v>5.9910016540226069E-2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1026</v>
      </c>
      <c r="F16" s="172">
        <f t="shared" si="0"/>
        <v>3.4283422995956825E-2</v>
      </c>
      <c r="G16" s="173">
        <v>195345.44999999998</v>
      </c>
      <c r="H16" s="174">
        <f t="shared" si="1"/>
        <v>0.11316913082281412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1</v>
      </c>
      <c r="F18" s="168">
        <f t="shared" si="2"/>
        <v>1.2988699831146901E-4</v>
      </c>
      <c r="G18" s="169">
        <v>62.58</v>
      </c>
      <c r="H18" s="170">
        <f t="shared" si="3"/>
        <v>4.3647122292499196E-4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452</v>
      </c>
      <c r="F19" s="168">
        <f t="shared" si="2"/>
        <v>5.8708923236783998E-2</v>
      </c>
      <c r="G19" s="169">
        <v>13586.88</v>
      </c>
      <c r="H19" s="170">
        <f t="shared" si="3"/>
        <v>9.4763217151408036E-2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86</v>
      </c>
      <c r="F20" s="168">
        <f t="shared" si="2"/>
        <v>1.1170281854786336E-2</v>
      </c>
      <c r="G20" s="169">
        <v>3010.23</v>
      </c>
      <c r="H20" s="170">
        <f t="shared" si="3"/>
        <v>2.0995186471484479E-2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346</v>
      </c>
      <c r="F21" s="168">
        <f t="shared" si="2"/>
        <v>4.4940901415768279E-2</v>
      </c>
      <c r="G21" s="169">
        <v>4083.7900000000004</v>
      </c>
      <c r="H21" s="170">
        <f t="shared" si="3"/>
        <v>2.8482850998223924E-2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2237</v>
      </c>
      <c r="F23" s="168">
        <f t="shared" si="2"/>
        <v>0.29055721522275618</v>
      </c>
      <c r="G23" s="169">
        <v>74048.229999999981</v>
      </c>
      <c r="H23" s="170">
        <f t="shared" si="3"/>
        <v>0.51645767822836486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75</v>
      </c>
      <c r="F24" s="168">
        <f t="shared" si="2"/>
        <v>9.7415248733601773E-3</v>
      </c>
      <c r="G24" s="169">
        <v>2836.71</v>
      </c>
      <c r="H24" s="170">
        <f t="shared" si="3"/>
        <v>1.9784951786250463E-2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17</v>
      </c>
      <c r="F25" s="168">
        <f t="shared" si="2"/>
        <v>2.2080789712949733E-3</v>
      </c>
      <c r="G25" s="169">
        <v>753.3</v>
      </c>
      <c r="H25" s="170">
        <f t="shared" si="3"/>
        <v>5.2539752673281632E-3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4215</v>
      </c>
      <c r="F27" s="168">
        <f t="shared" si="2"/>
        <v>0.54747369788284195</v>
      </c>
      <c r="G27" s="169">
        <v>25201.869999999995</v>
      </c>
      <c r="H27" s="170">
        <f t="shared" si="3"/>
        <v>0.17577326652119951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270</v>
      </c>
      <c r="F28" s="172">
        <f t="shared" si="2"/>
        <v>3.5069489544096638E-2</v>
      </c>
      <c r="G28" s="173">
        <v>19793.559999999998</v>
      </c>
      <c r="H28" s="174">
        <f t="shared" si="3"/>
        <v>0.13805240235281566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133</v>
      </c>
      <c r="F29" s="176">
        <f>E29/SUM(E$29:E$39)</f>
        <v>4.2573623559539052E-2</v>
      </c>
      <c r="G29" s="177">
        <v>18660.699999999997</v>
      </c>
      <c r="H29" s="178">
        <f>G29/SUM(G$29:G$39)</f>
        <v>2.7007609752652279E-2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2</v>
      </c>
      <c r="F30" s="168">
        <f t="shared" ref="F30:F40" si="4">E30/SUM(E$29:E$39)</f>
        <v>6.4020486555697821E-4</v>
      </c>
      <c r="G30" s="169">
        <v>313.23</v>
      </c>
      <c r="H30" s="170">
        <f t="shared" ref="H30:H40" si="5">G30/SUM(G$29:G$39)</f>
        <v>4.5333742050530126E-4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164</v>
      </c>
      <c r="F31" s="168">
        <f t="shared" si="4"/>
        <v>5.2496798975672214E-2</v>
      </c>
      <c r="G31" s="169">
        <v>22555.709999999992</v>
      </c>
      <c r="H31" s="170">
        <f t="shared" si="5"/>
        <v>3.2644853267776469E-2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10</v>
      </c>
      <c r="F32" s="168">
        <f t="shared" si="4"/>
        <v>3.201024327784891E-3</v>
      </c>
      <c r="G32" s="169">
        <v>355</v>
      </c>
      <c r="H32" s="170">
        <f t="shared" si="5"/>
        <v>5.1379109369914099E-4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562</v>
      </c>
      <c r="F33" s="168">
        <f t="shared" si="4"/>
        <v>0.17989756722151087</v>
      </c>
      <c r="G33" s="169">
        <v>116947.72000000004</v>
      </c>
      <c r="H33" s="170">
        <f t="shared" si="5"/>
        <v>0.16925830130822797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141</v>
      </c>
      <c r="F34" s="168">
        <f t="shared" si="4"/>
        <v>4.5134443021766966E-2</v>
      </c>
      <c r="G34" s="169">
        <v>9292.89</v>
      </c>
      <c r="H34" s="170">
        <f t="shared" si="5"/>
        <v>1.3449589061199465E-2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1949</v>
      </c>
      <c r="F35" s="168">
        <f t="shared" si="4"/>
        <v>0.6238796414852753</v>
      </c>
      <c r="G35" s="169">
        <v>484197.51999999996</v>
      </c>
      <c r="H35" s="170">
        <f t="shared" si="5"/>
        <v>0.70077851652735679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28</v>
      </c>
      <c r="F36" s="168">
        <f t="shared" si="4"/>
        <v>8.9628681177976958E-3</v>
      </c>
      <c r="G36" s="169">
        <v>5848.5599999999995</v>
      </c>
      <c r="H36" s="170">
        <f t="shared" si="5"/>
        <v>8.4646141942677396E-3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30</v>
      </c>
      <c r="F37" s="168">
        <f t="shared" si="4"/>
        <v>9.6030729833546727E-3</v>
      </c>
      <c r="G37" s="169">
        <v>5281.07</v>
      </c>
      <c r="H37" s="170">
        <f t="shared" si="5"/>
        <v>7.643286566765415E-3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82</v>
      </c>
      <c r="F38" s="168">
        <f t="shared" si="4"/>
        <v>2.6248399487836107E-2</v>
      </c>
      <c r="G38" s="169">
        <v>21692.619999999995</v>
      </c>
      <c r="H38" s="170">
        <f t="shared" si="5"/>
        <v>3.1395704098591146E-2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23</v>
      </c>
      <c r="F39" s="168">
        <f t="shared" si="4"/>
        <v>7.36235595390525E-3</v>
      </c>
      <c r="G39" s="169">
        <v>5797.28</v>
      </c>
      <c r="H39" s="184">
        <f t="shared" si="5"/>
        <v>8.3903967089581852E-3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1285</v>
      </c>
      <c r="F40" s="185">
        <f t="shared" si="4"/>
        <v>0.41133162612035851</v>
      </c>
      <c r="G40" s="169">
        <v>134499.12000000002</v>
      </c>
      <c r="H40" s="172">
        <f t="shared" si="5"/>
        <v>0.19466042244048457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3657</v>
      </c>
      <c r="F41" s="176">
        <f>E41/SUM(E$41:E$44)</f>
        <v>0.52862098872506502</v>
      </c>
      <c r="G41" s="177">
        <v>891598.97000000009</v>
      </c>
      <c r="H41" s="178">
        <f>G41/SUM(G$41:G$44)</f>
        <v>0.49056548929199278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2726</v>
      </c>
      <c r="F42" s="168">
        <f t="shared" ref="F42:F44" si="6">E42/SUM(E$41:E$44)</f>
        <v>0.39404452153801678</v>
      </c>
      <c r="G42" s="169">
        <v>745393.62999999989</v>
      </c>
      <c r="H42" s="170">
        <f t="shared" ref="H42:H44" si="7">G42/SUM(G$41:G$44)</f>
        <v>0.41012204266687807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47</v>
      </c>
      <c r="F43" s="168">
        <f t="shared" si="6"/>
        <v>6.793871061000289E-3</v>
      </c>
      <c r="G43" s="169">
        <v>18051.11</v>
      </c>
      <c r="H43" s="170">
        <f t="shared" si="7"/>
        <v>9.9318773432562207E-3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488</v>
      </c>
      <c r="F44" s="172">
        <f t="shared" si="6"/>
        <v>7.054061867591789E-2</v>
      </c>
      <c r="G44" s="173">
        <v>162448.53000000003</v>
      </c>
      <c r="H44" s="174">
        <f t="shared" si="7"/>
        <v>8.9380590697872811E-2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48953</v>
      </c>
      <c r="F45" s="179">
        <f>E45/E$45</f>
        <v>1</v>
      </c>
      <c r="G45" s="180">
        <f>SUM(G5:G44)</f>
        <v>4512448.04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3130</v>
      </c>
      <c r="E4" s="67">
        <v>55157.600000000006</v>
      </c>
      <c r="F4" s="67">
        <f>E4*1000/D4</f>
        <v>17622.236421725243</v>
      </c>
      <c r="G4" s="67">
        <v>50030</v>
      </c>
      <c r="H4" s="63">
        <f>F4/G4</f>
        <v>0.35223338840146401</v>
      </c>
      <c r="K4" s="14">
        <f>D4*G4</f>
        <v>156593900</v>
      </c>
      <c r="L4" s="14" t="s">
        <v>27</v>
      </c>
      <c r="M4" s="24">
        <f>G4-F4</f>
        <v>32407.763578274757</v>
      </c>
    </row>
    <row r="5" spans="1:13" s="14" customFormat="1" ht="20.100000000000001" customHeight="1" x14ac:dyDescent="0.15">
      <c r="B5" s="238" t="s">
        <v>28</v>
      </c>
      <c r="C5" s="239"/>
      <c r="D5" s="64">
        <v>3085</v>
      </c>
      <c r="E5" s="68">
        <v>88219.550000000017</v>
      </c>
      <c r="F5" s="68">
        <f t="shared" ref="F5:F13" si="0">E5*1000/D5</f>
        <v>28596.288492706652</v>
      </c>
      <c r="G5" s="68">
        <v>104730</v>
      </c>
      <c r="H5" s="65">
        <f t="shared" ref="H5:H10" si="1">F5/G5</f>
        <v>0.27304772742009598</v>
      </c>
      <c r="K5" s="14">
        <f t="shared" ref="K5:K10" si="2">D5*G5</f>
        <v>323092050</v>
      </c>
      <c r="L5" s="14" t="s">
        <v>28</v>
      </c>
      <c r="M5" s="24">
        <f t="shared" ref="M5:M10" si="3">G5-F5</f>
        <v>76133.711507293352</v>
      </c>
    </row>
    <row r="6" spans="1:13" s="14" customFormat="1" ht="20.100000000000001" customHeight="1" x14ac:dyDescent="0.15">
      <c r="B6" s="238" t="s">
        <v>29</v>
      </c>
      <c r="C6" s="239"/>
      <c r="D6" s="64">
        <v>6010</v>
      </c>
      <c r="E6" s="68">
        <v>511917.59999999986</v>
      </c>
      <c r="F6" s="68">
        <f t="shared" si="0"/>
        <v>85177.637271214626</v>
      </c>
      <c r="G6" s="68">
        <v>166920</v>
      </c>
      <c r="H6" s="65">
        <f t="shared" si="1"/>
        <v>0.51029018254981207</v>
      </c>
      <c r="K6" s="14">
        <f t="shared" si="2"/>
        <v>1003189200</v>
      </c>
      <c r="L6" s="14" t="s">
        <v>29</v>
      </c>
      <c r="M6" s="24">
        <f t="shared" si="3"/>
        <v>81742.362728785374</v>
      </c>
    </row>
    <row r="7" spans="1:13" s="14" customFormat="1" ht="20.100000000000001" customHeight="1" x14ac:dyDescent="0.15">
      <c r="B7" s="238" t="s">
        <v>30</v>
      </c>
      <c r="C7" s="239"/>
      <c r="D7" s="64">
        <v>3636</v>
      </c>
      <c r="E7" s="68">
        <v>393052.1</v>
      </c>
      <c r="F7" s="68">
        <f t="shared" si="0"/>
        <v>108100.13751375138</v>
      </c>
      <c r="G7" s="68">
        <v>196160</v>
      </c>
      <c r="H7" s="65">
        <f t="shared" si="1"/>
        <v>0.55108145143633458</v>
      </c>
      <c r="K7" s="14">
        <f t="shared" si="2"/>
        <v>713237760</v>
      </c>
      <c r="L7" s="14" t="s">
        <v>30</v>
      </c>
      <c r="M7" s="24">
        <f t="shared" si="3"/>
        <v>88059.862486248618</v>
      </c>
    </row>
    <row r="8" spans="1:13" s="14" customFormat="1" ht="20.100000000000001" customHeight="1" x14ac:dyDescent="0.15">
      <c r="B8" s="238" t="s">
        <v>31</v>
      </c>
      <c r="C8" s="239"/>
      <c r="D8" s="64">
        <v>2177</v>
      </c>
      <c r="E8" s="68">
        <v>305142.27999999997</v>
      </c>
      <c r="F8" s="68">
        <f t="shared" si="0"/>
        <v>140166.41249425814</v>
      </c>
      <c r="G8" s="68">
        <v>269310</v>
      </c>
      <c r="H8" s="65">
        <f t="shared" si="1"/>
        <v>0.52046493815401629</v>
      </c>
      <c r="K8" s="14">
        <f t="shared" si="2"/>
        <v>586287870</v>
      </c>
      <c r="L8" s="14" t="s">
        <v>31</v>
      </c>
      <c r="M8" s="24">
        <f t="shared" si="3"/>
        <v>129143.58750574186</v>
      </c>
    </row>
    <row r="9" spans="1:13" s="14" customFormat="1" ht="20.100000000000001" customHeight="1" x14ac:dyDescent="0.15">
      <c r="B9" s="238" t="s">
        <v>32</v>
      </c>
      <c r="C9" s="239"/>
      <c r="D9" s="64">
        <v>1988</v>
      </c>
      <c r="E9" s="68">
        <v>331444.25000000017</v>
      </c>
      <c r="F9" s="68">
        <f t="shared" si="0"/>
        <v>166722.45975855138</v>
      </c>
      <c r="G9" s="68">
        <v>308060</v>
      </c>
      <c r="H9" s="65">
        <f t="shared" si="1"/>
        <v>0.54120125871113223</v>
      </c>
      <c r="K9" s="14">
        <f t="shared" si="2"/>
        <v>612423280</v>
      </c>
      <c r="L9" s="14" t="s">
        <v>32</v>
      </c>
      <c r="M9" s="24">
        <f t="shared" si="3"/>
        <v>141337.54024144862</v>
      </c>
    </row>
    <row r="10" spans="1:13" s="14" customFormat="1" ht="20.100000000000001" customHeight="1" x14ac:dyDescent="0.15">
      <c r="B10" s="240" t="s">
        <v>33</v>
      </c>
      <c r="C10" s="241"/>
      <c r="D10" s="72">
        <v>976</v>
      </c>
      <c r="E10" s="73">
        <v>184580.99999999997</v>
      </c>
      <c r="F10" s="73">
        <f t="shared" si="0"/>
        <v>189119.8770491803</v>
      </c>
      <c r="G10" s="73">
        <v>360650</v>
      </c>
      <c r="H10" s="75">
        <f t="shared" si="1"/>
        <v>0.5243861834165543</v>
      </c>
      <c r="K10" s="14">
        <f t="shared" si="2"/>
        <v>351994400</v>
      </c>
      <c r="L10" s="14" t="s">
        <v>33</v>
      </c>
      <c r="M10" s="24">
        <f t="shared" si="3"/>
        <v>171530.1229508197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6215</v>
      </c>
      <c r="E11" s="67">
        <f>SUM(E4:E5)</f>
        <v>143377.15000000002</v>
      </c>
      <c r="F11" s="67">
        <f t="shared" si="0"/>
        <v>23069.533386967021</v>
      </c>
      <c r="G11" s="82"/>
      <c r="H11" s="63">
        <f>SUM(E4:E5)*1000/SUM(K4:K5)</f>
        <v>0.29889795604811864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14787</v>
      </c>
      <c r="E12" s="78">
        <f>SUM(E6:E10)</f>
        <v>1726137.23</v>
      </c>
      <c r="F12" s="69">
        <f t="shared" si="0"/>
        <v>116733.43003989992</v>
      </c>
      <c r="G12" s="83"/>
      <c r="H12" s="70">
        <f>SUM(E6:E10)*1000/SUM(K6:K10)</f>
        <v>0.52833401299661398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21002</v>
      </c>
      <c r="E13" s="79">
        <f>SUM(E11:E12)</f>
        <v>1869514.38</v>
      </c>
      <c r="F13" s="74">
        <f t="shared" si="0"/>
        <v>89016.016569850486</v>
      </c>
      <c r="G13" s="77"/>
      <c r="H13" s="76">
        <f>SUM(E4:E10)*1000/SUM(K4:K10)</f>
        <v>0.49896049140315174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02月状況（表紙）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2019-08-30T08:04:34Z</dcterms:modified>
</cp:coreProperties>
</file>