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9年03月報告書\"/>
    </mc:Choice>
  </mc:AlternateContent>
  <bookViews>
    <workbookView xWindow="-915" yWindow="5130" windowWidth="15480" windowHeight="6480"/>
  </bookViews>
  <sheets>
    <sheet name="03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'03月状況（表紙）'!$A$1:$L$45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<sst xmlns="http://schemas.openxmlformats.org/spreadsheetml/2006/main" count="208" uniqueCount="154">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</sst>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60321</c:v>
                </c:pt>
                <c:pt idx="1">
                  <c:v>29139</c:v>
                </c:pt>
                <c:pt idx="2">
                  <c:v>15419</c:v>
                </c:pt>
                <c:pt idx="3">
                  <c:v>10142</c:v>
                </c:pt>
                <c:pt idx="4">
                  <c:v>14093</c:v>
                </c:pt>
                <c:pt idx="5">
                  <c:v>32044</c:v>
                </c:pt>
                <c:pt idx="6">
                  <c:v>41447</c:v>
                </c:pt>
                <c:pt idx="7">
                  <c:v>17713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24006</c:v>
                </c:pt>
                <c:pt idx="1">
                  <c:v>14968</c:v>
                </c:pt>
                <c:pt idx="2">
                  <c:v>9312</c:v>
                </c:pt>
                <c:pt idx="3">
                  <c:v>4983</c:v>
                </c:pt>
                <c:pt idx="4">
                  <c:v>6896</c:v>
                </c:pt>
                <c:pt idx="5">
                  <c:v>15176</c:v>
                </c:pt>
                <c:pt idx="6">
                  <c:v>24563</c:v>
                </c:pt>
                <c:pt idx="7">
                  <c:v>9597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20107</c:v>
                </c:pt>
                <c:pt idx="1">
                  <c:v>15292</c:v>
                </c:pt>
                <c:pt idx="2">
                  <c:v>9475</c:v>
                </c:pt>
                <c:pt idx="3">
                  <c:v>4670</c:v>
                </c:pt>
                <c:pt idx="4">
                  <c:v>7366</c:v>
                </c:pt>
                <c:pt idx="5">
                  <c:v>16065</c:v>
                </c:pt>
                <c:pt idx="6">
                  <c:v>24796</c:v>
                </c:pt>
                <c:pt idx="7">
                  <c:v>10856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5415376"/>
        <c:axId val="445418512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0.2370659773537046</c:v>
                </c:pt>
                <c:pt idx="1">
                  <c:v>0.32296969891027077</c:v>
                </c:pt>
                <c:pt idx="2">
                  <c:v>0.3615318002501684</c:v>
                </c:pt>
                <c:pt idx="3">
                  <c:v>0.30274423710208564</c:v>
                </c:pt>
                <c:pt idx="4">
                  <c:v>0.31388515967163327</c:v>
                </c:pt>
                <c:pt idx="5">
                  <c:v>0.31128315497897613</c:v>
                </c:pt>
                <c:pt idx="6">
                  <c:v>0.35306109310958994</c:v>
                </c:pt>
                <c:pt idx="7">
                  <c:v>0.34798216959303119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20864"/>
        <c:axId val="445420080"/>
      </c:lineChart>
      <c:catAx>
        <c:axId val="44541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45418512"/>
        <c:crosses val="autoZero"/>
        <c:auto val="1"/>
        <c:lblAlgn val="ctr"/>
        <c:lblOffset val="100"/>
        <c:noMultiLvlLbl val="0"/>
      </c:catAx>
      <c:valAx>
        <c:axId val="44541851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45415376"/>
        <c:crosses val="autoZero"/>
        <c:crossBetween val="between"/>
      </c:valAx>
      <c:valAx>
        <c:axId val="44542008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45420864"/>
        <c:crosses val="max"/>
        <c:crossBetween val="between"/>
      </c:valAx>
      <c:catAx>
        <c:axId val="445420864"/>
        <c:scaling>
          <c:orientation val="minMax"/>
        </c:scaling>
        <c:delete val="1"/>
        <c:axPos val="b"/>
        <c:majorTickMark val="out"/>
        <c:minorTickMark val="none"/>
        <c:tickLblPos val="nextTo"/>
        <c:crossAx val="44542008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3635</c:v>
                </c:pt>
                <c:pt idx="1">
                  <c:v>2723</c:v>
                </c:pt>
                <c:pt idx="2">
                  <c:v>63</c:v>
                </c:pt>
                <c:pt idx="3">
                  <c:v>471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988894.59000000008</c:v>
                </c:pt>
                <c:pt idx="1">
                  <c:v>825579.11000000022</c:v>
                </c:pt>
                <c:pt idx="2">
                  <c:v>26244.280000000002</c:v>
                </c:pt>
                <c:pt idx="3">
                  <c:v>174337.79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19770.679999999997</c:v>
                </c:pt>
                <c:pt idx="1">
                  <c:v>458.06</c:v>
                </c:pt>
                <c:pt idx="2">
                  <c:v>23601.230000000003</c:v>
                </c:pt>
                <c:pt idx="3">
                  <c:v>437.74000000000007</c:v>
                </c:pt>
                <c:pt idx="4">
                  <c:v>118488.48999999999</c:v>
                </c:pt>
                <c:pt idx="5">
                  <c:v>9084.0399999999991</c:v>
                </c:pt>
                <c:pt idx="6">
                  <c:v>541166.61</c:v>
                </c:pt>
                <c:pt idx="7">
                  <c:v>5683.8399999999992</c:v>
                </c:pt>
                <c:pt idx="8">
                  <c:v>5571.130000000001</c:v>
                </c:pt>
                <c:pt idx="9">
                  <c:v>23671.8</c:v>
                </c:pt>
                <c:pt idx="10">
                  <c:v>5190.83</c:v>
                </c:pt>
                <c:pt idx="11">
                  <c:v>144642.84999999998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418904"/>
        <c:axId val="44656953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141</c:v>
                </c:pt>
                <c:pt idx="1">
                  <c:v>3</c:v>
                </c:pt>
                <c:pt idx="2">
                  <c:v>161</c:v>
                </c:pt>
                <c:pt idx="3">
                  <c:v>10</c:v>
                </c:pt>
                <c:pt idx="4">
                  <c:v>565</c:v>
                </c:pt>
                <c:pt idx="5">
                  <c:v>135</c:v>
                </c:pt>
                <c:pt idx="6">
                  <c:v>1956</c:v>
                </c:pt>
                <c:pt idx="7">
                  <c:v>23</c:v>
                </c:pt>
                <c:pt idx="8">
                  <c:v>29</c:v>
                </c:pt>
                <c:pt idx="9">
                  <c:v>82</c:v>
                </c:pt>
                <c:pt idx="10">
                  <c:v>22</c:v>
                </c:pt>
                <c:pt idx="11">
                  <c:v>1283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74632"/>
        <c:axId val="446569144"/>
      </c:lineChart>
      <c:catAx>
        <c:axId val="446574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46569144"/>
        <c:crosses val="autoZero"/>
        <c:auto val="1"/>
        <c:lblAlgn val="ctr"/>
        <c:lblOffset val="100"/>
        <c:noMultiLvlLbl val="0"/>
      </c:catAx>
      <c:valAx>
        <c:axId val="4465691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46574632"/>
        <c:crosses val="autoZero"/>
        <c:crossBetween val="between"/>
      </c:valAx>
      <c:valAx>
        <c:axId val="44656953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45418904"/>
        <c:crosses val="max"/>
        <c:crossBetween val="between"/>
      </c:valAx>
      <c:catAx>
        <c:axId val="445418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65695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17920.650868878358</c:v>
                </c:pt>
                <c:pt idx="1">
                  <c:v>29324.457985888392</c:v>
                </c:pt>
                <c:pt idx="2">
                  <c:v>91046.170458292123</c:v>
                </c:pt>
                <c:pt idx="3">
                  <c:v>116879.8093162626</c:v>
                </c:pt>
                <c:pt idx="4">
                  <c:v>151299.45412844041</c:v>
                </c:pt>
                <c:pt idx="5">
                  <c:v>183079.07614213196</c:v>
                </c:pt>
                <c:pt idx="6">
                  <c:v>200428.34871794865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59552"/>
        <c:axId val="44542047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3165</c:v>
                </c:pt>
                <c:pt idx="1">
                  <c:v>3118</c:v>
                </c:pt>
                <c:pt idx="2">
                  <c:v>6066</c:v>
                </c:pt>
                <c:pt idx="3">
                  <c:v>3671</c:v>
                </c:pt>
                <c:pt idx="4">
                  <c:v>2180</c:v>
                </c:pt>
                <c:pt idx="5">
                  <c:v>1970</c:v>
                </c:pt>
                <c:pt idx="6">
                  <c:v>975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16944"/>
        <c:axId val="445418120"/>
      </c:lineChart>
      <c:catAx>
        <c:axId val="44541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5418120"/>
        <c:crosses val="autoZero"/>
        <c:auto val="1"/>
        <c:lblAlgn val="ctr"/>
        <c:lblOffset val="100"/>
        <c:noMultiLvlLbl val="0"/>
      </c:catAx>
      <c:valAx>
        <c:axId val="4454181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5416944"/>
        <c:crosses val="autoZero"/>
        <c:crossBetween val="between"/>
      </c:valAx>
      <c:valAx>
        <c:axId val="44542047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45959552"/>
        <c:crosses val="max"/>
        <c:crossBetween val="between"/>
      </c:valAx>
      <c:catAx>
        <c:axId val="445959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542047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954848"/>
        <c:axId val="445954456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17920.650868878358</c:v>
                </c:pt>
                <c:pt idx="1">
                  <c:v>29324.457985888392</c:v>
                </c:pt>
                <c:pt idx="2">
                  <c:v>91046.170458292123</c:v>
                </c:pt>
                <c:pt idx="3">
                  <c:v>116879.8093162626</c:v>
                </c:pt>
                <c:pt idx="4">
                  <c:v>151299.45412844041</c:v>
                </c:pt>
                <c:pt idx="5">
                  <c:v>183079.07614213196</c:v>
                </c:pt>
                <c:pt idx="6">
                  <c:v>200428.34871794865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961120"/>
        <c:axId val="445960336"/>
      </c:barChart>
      <c:catAx>
        <c:axId val="445954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5954456"/>
        <c:crosses val="autoZero"/>
        <c:auto val="1"/>
        <c:lblAlgn val="ctr"/>
        <c:lblOffset val="100"/>
        <c:noMultiLvlLbl val="0"/>
      </c:catAx>
      <c:valAx>
        <c:axId val="4459544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5954848"/>
        <c:crosses val="autoZero"/>
        <c:crossBetween val="between"/>
      </c:valAx>
      <c:valAx>
        <c:axId val="445960336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45961120"/>
        <c:crosses val="max"/>
        <c:crossBetween val="between"/>
      </c:valAx>
      <c:catAx>
        <c:axId val="445961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596033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7741</c:v>
                </c:pt>
                <c:pt idx="1">
                  <c:v>5287</c:v>
                </c:pt>
                <c:pt idx="2">
                  <c:v>8586</c:v>
                </c:pt>
                <c:pt idx="3">
                  <c:v>5263</c:v>
                </c:pt>
                <c:pt idx="4">
                  <c:v>4262</c:v>
                </c:pt>
                <c:pt idx="5">
                  <c:v>5214</c:v>
                </c:pt>
                <c:pt idx="6">
                  <c:v>3146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1009</c:v>
                </c:pt>
                <c:pt idx="1">
                  <c:v>798</c:v>
                </c:pt>
                <c:pt idx="2">
                  <c:v>794</c:v>
                </c:pt>
                <c:pt idx="3">
                  <c:v>620</c:v>
                </c:pt>
                <c:pt idx="4">
                  <c:v>497</c:v>
                </c:pt>
                <c:pt idx="5">
                  <c:v>509</c:v>
                </c:pt>
                <c:pt idx="6">
                  <c:v>338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3343</c:v>
                </c:pt>
                <c:pt idx="1">
                  <c:v>2485</c:v>
                </c:pt>
                <c:pt idx="2">
                  <c:v>4761</c:v>
                </c:pt>
                <c:pt idx="3">
                  <c:v>2971</c:v>
                </c:pt>
                <c:pt idx="4">
                  <c:v>2560</c:v>
                </c:pt>
                <c:pt idx="5">
                  <c:v>3374</c:v>
                </c:pt>
                <c:pt idx="6">
                  <c:v>1965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1334</c:v>
                </c:pt>
                <c:pt idx="1">
                  <c:v>1210</c:v>
                </c:pt>
                <c:pt idx="2">
                  <c:v>866</c:v>
                </c:pt>
                <c:pt idx="3">
                  <c:v>294</c:v>
                </c:pt>
                <c:pt idx="4">
                  <c:v>386</c:v>
                </c:pt>
                <c:pt idx="5">
                  <c:v>787</c:v>
                </c:pt>
                <c:pt idx="6">
                  <c:v>2330</c:v>
                </c:pt>
                <c:pt idx="7">
                  <c:v>534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823</c:v>
                </c:pt>
                <c:pt idx="1">
                  <c:v>940</c:v>
                </c:pt>
                <c:pt idx="2">
                  <c:v>470</c:v>
                </c:pt>
                <c:pt idx="3">
                  <c:v>166</c:v>
                </c:pt>
                <c:pt idx="4">
                  <c:v>254</c:v>
                </c:pt>
                <c:pt idx="5">
                  <c:v>645</c:v>
                </c:pt>
                <c:pt idx="6">
                  <c:v>1592</c:v>
                </c:pt>
                <c:pt idx="7">
                  <c:v>397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1173</c:v>
                </c:pt>
                <c:pt idx="1">
                  <c:v>1195</c:v>
                </c:pt>
                <c:pt idx="2">
                  <c:v>845</c:v>
                </c:pt>
                <c:pt idx="3">
                  <c:v>363</c:v>
                </c:pt>
                <c:pt idx="4">
                  <c:v>517</c:v>
                </c:pt>
                <c:pt idx="5">
                  <c:v>1386</c:v>
                </c:pt>
                <c:pt idx="6">
                  <c:v>2299</c:v>
                </c:pt>
                <c:pt idx="7">
                  <c:v>808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806</c:v>
                </c:pt>
                <c:pt idx="1">
                  <c:v>684</c:v>
                </c:pt>
                <c:pt idx="2">
                  <c:v>552</c:v>
                </c:pt>
                <c:pt idx="3">
                  <c:v>170</c:v>
                </c:pt>
                <c:pt idx="4">
                  <c:v>357</c:v>
                </c:pt>
                <c:pt idx="5">
                  <c:v>702</c:v>
                </c:pt>
                <c:pt idx="6">
                  <c:v>1574</c:v>
                </c:pt>
                <c:pt idx="7">
                  <c:v>418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639</c:v>
                </c:pt>
                <c:pt idx="1">
                  <c:v>563</c:v>
                </c:pt>
                <c:pt idx="2">
                  <c:v>440</c:v>
                </c:pt>
                <c:pt idx="3">
                  <c:v>174</c:v>
                </c:pt>
                <c:pt idx="4">
                  <c:v>266</c:v>
                </c:pt>
                <c:pt idx="5">
                  <c:v>644</c:v>
                </c:pt>
                <c:pt idx="6">
                  <c:v>1214</c:v>
                </c:pt>
                <c:pt idx="7">
                  <c:v>322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881</c:v>
                </c:pt>
                <c:pt idx="1">
                  <c:v>647</c:v>
                </c:pt>
                <c:pt idx="2">
                  <c:v>493</c:v>
                </c:pt>
                <c:pt idx="3">
                  <c:v>197</c:v>
                </c:pt>
                <c:pt idx="4">
                  <c:v>380</c:v>
                </c:pt>
                <c:pt idx="5">
                  <c:v>721</c:v>
                </c:pt>
                <c:pt idx="6">
                  <c:v>1352</c:v>
                </c:pt>
                <c:pt idx="7">
                  <c:v>543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548</c:v>
                </c:pt>
                <c:pt idx="1">
                  <c:v>420</c:v>
                </c:pt>
                <c:pt idx="2">
                  <c:v>294</c:v>
                </c:pt>
                <c:pt idx="3">
                  <c:v>146</c:v>
                </c:pt>
                <c:pt idx="4">
                  <c:v>189</c:v>
                </c:pt>
                <c:pt idx="5">
                  <c:v>399</c:v>
                </c:pt>
                <c:pt idx="6">
                  <c:v>806</c:v>
                </c:pt>
                <c:pt idx="7">
                  <c:v>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419688"/>
        <c:axId val="445421648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0.14063881395506994</c:v>
                </c:pt>
                <c:pt idx="1">
                  <c:v>0.18701255783212162</c:v>
                </c:pt>
                <c:pt idx="2">
                  <c:v>0.21078405280246978</c:v>
                </c:pt>
                <c:pt idx="3">
                  <c:v>0.1564280534548845</c:v>
                </c:pt>
                <c:pt idx="4">
                  <c:v>0.16470340765671013</c:v>
                </c:pt>
                <c:pt idx="5">
                  <c:v>0.16913671137287539</c:v>
                </c:pt>
                <c:pt idx="6">
                  <c:v>0.22624040195303793</c:v>
                </c:pt>
                <c:pt idx="7">
                  <c:v>0.16457243436170732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14984"/>
        <c:axId val="445414200"/>
      </c:lineChart>
      <c:catAx>
        <c:axId val="445419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45421648"/>
        <c:crosses val="autoZero"/>
        <c:auto val="1"/>
        <c:lblAlgn val="ctr"/>
        <c:lblOffset val="100"/>
        <c:noMultiLvlLbl val="0"/>
      </c:catAx>
      <c:valAx>
        <c:axId val="4454216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5419688"/>
        <c:crosses val="autoZero"/>
        <c:crossBetween val="between"/>
      </c:valAx>
      <c:valAx>
        <c:axId val="44541420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45414984"/>
        <c:crosses val="max"/>
        <c:crossBetween val="between"/>
      </c:valAx>
      <c:catAx>
        <c:axId val="445414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54142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0.61415823914336709</c:v>
                </c:pt>
                <c:pt idx="1">
                  <c:v>0.6165953334253762</c:v>
                </c:pt>
                <c:pt idx="2">
                  <c:v>0.57996304660234033</c:v>
                </c:pt>
                <c:pt idx="3">
                  <c:v>0.58919527293190765</c:v>
                </c:pt>
                <c:pt idx="4">
                  <c:v>0.62423417290673933</c:v>
                </c:pt>
                <c:pt idx="5">
                  <c:v>0.62383177570093462</c:v>
                </c:pt>
                <c:pt idx="6">
                  <c:v>0.62487302278334056</c:v>
                </c:pt>
                <c:pt idx="7">
                  <c:v>0.58272876199391532</c:v>
                </c:pt>
                <c:pt idx="8">
                  <c:v>0.61228465331466486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0.18726948245092206</c:v>
                </c:pt>
                <c:pt idx="1">
                  <c:v>0.19094297942841365</c:v>
                </c:pt>
                <c:pt idx="2">
                  <c:v>0.18025046191747074</c:v>
                </c:pt>
                <c:pt idx="3">
                  <c:v>0.17839054586381542</c:v>
                </c:pt>
                <c:pt idx="4">
                  <c:v>0.13750850918992513</c:v>
                </c:pt>
                <c:pt idx="5">
                  <c:v>0.10764352469959947</c:v>
                </c:pt>
                <c:pt idx="6">
                  <c:v>0.13996517196343056</c:v>
                </c:pt>
                <c:pt idx="7">
                  <c:v>0.15796864029955535</c:v>
                </c:pt>
                <c:pt idx="8">
                  <c:v>0.15837746798969177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6.6508030933967871E-2</c:v>
                </c:pt>
                <c:pt idx="1">
                  <c:v>6.8894104652768184E-2</c:v>
                </c:pt>
                <c:pt idx="2">
                  <c:v>0.10675425990556354</c:v>
                </c:pt>
                <c:pt idx="3">
                  <c:v>4.2768711311198651E-2</c:v>
                </c:pt>
                <c:pt idx="4">
                  <c:v>0.10619469026548672</c:v>
                </c:pt>
                <c:pt idx="5">
                  <c:v>0.10196929238985314</c:v>
                </c:pt>
                <c:pt idx="6">
                  <c:v>0.11065157451748657</c:v>
                </c:pt>
                <c:pt idx="7">
                  <c:v>7.2080505499648964E-2</c:v>
                </c:pt>
                <c:pt idx="8">
                  <c:v>8.9486820478480555E-2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0.132064247471743</c:v>
                </c:pt>
                <c:pt idx="1">
                  <c:v>0.12356758249344195</c:v>
                </c:pt>
                <c:pt idx="2">
                  <c:v>0.13303223157462532</c:v>
                </c:pt>
                <c:pt idx="3">
                  <c:v>0.18964546989307823</c:v>
                </c:pt>
                <c:pt idx="4">
                  <c:v>0.13206262763784887</c:v>
                </c:pt>
                <c:pt idx="5">
                  <c:v>0.16655540720961282</c:v>
                </c:pt>
                <c:pt idx="6">
                  <c:v>0.12451023073574227</c:v>
                </c:pt>
                <c:pt idx="7">
                  <c:v>0.18722209220688041</c:v>
                </c:pt>
                <c:pt idx="8">
                  <c:v>0.13985105821716279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417728"/>
        <c:axId val="446572280"/>
      </c:barChart>
      <c:catAx>
        <c:axId val="445417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46572280"/>
        <c:crosses val="autoZero"/>
        <c:auto val="1"/>
        <c:lblAlgn val="ctr"/>
        <c:lblOffset val="100"/>
        <c:noMultiLvlLbl val="0"/>
      </c:catAx>
      <c:valAx>
        <c:axId val="44657228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4541772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0.3682974897242377</c:v>
                </c:pt>
                <c:pt idx="1">
                  <c:v>0.41693881849220227</c:v>
                </c:pt>
                <c:pt idx="2">
                  <c:v>0.35597089731661186</c:v>
                </c:pt>
                <c:pt idx="3">
                  <c:v>0.36119643848618188</c:v>
                </c:pt>
                <c:pt idx="4">
                  <c:v>0.39757094675973043</c:v>
                </c:pt>
                <c:pt idx="5">
                  <c:v>0.35800647586432482</c:v>
                </c:pt>
                <c:pt idx="6">
                  <c:v>0.39137684194678296</c:v>
                </c:pt>
                <c:pt idx="7">
                  <c:v>0.35800071596524247</c:v>
                </c:pt>
                <c:pt idx="8">
                  <c:v>0.37889118416906548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3.8932733558257542E-2</c:v>
                </c:pt>
                <c:pt idx="1">
                  <c:v>4.0033633972534031E-2</c:v>
                </c:pt>
                <c:pt idx="2">
                  <c:v>3.0803340917507863E-2</c:v>
                </c:pt>
                <c:pt idx="3">
                  <c:v>3.0830836159878257E-2</c:v>
                </c:pt>
                <c:pt idx="4">
                  <c:v>2.7304228680037602E-2</c:v>
                </c:pt>
                <c:pt idx="5">
                  <c:v>2.0362463564621645E-2</c:v>
                </c:pt>
                <c:pt idx="6">
                  <c:v>2.5747679603389424E-2</c:v>
                </c:pt>
                <c:pt idx="7">
                  <c:v>2.8525320827784421E-2</c:v>
                </c:pt>
                <c:pt idx="8">
                  <c:v>3.0061930764880399E-2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0.14552620483457146</c:v>
                </c:pt>
                <c:pt idx="1">
                  <c:v>0.14656868653113247</c:v>
                </c:pt>
                <c:pt idx="2">
                  <c:v>0.22162919836921888</c:v>
                </c:pt>
                <c:pt idx="3">
                  <c:v>8.160405247895719E-2</c:v>
                </c:pt>
                <c:pt idx="4">
                  <c:v>0.20156428126486628</c:v>
                </c:pt>
                <c:pt idx="5">
                  <c:v>0.1951665266437172</c:v>
                </c:pt>
                <c:pt idx="6">
                  <c:v>0.22971574234753009</c:v>
                </c:pt>
                <c:pt idx="7">
                  <c:v>0.12325956572259844</c:v>
                </c:pt>
                <c:pt idx="8">
                  <c:v>0.18216779853338691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0.44724357188293334</c:v>
                </c:pt>
                <c:pt idx="1">
                  <c:v>0.39645886100413136</c:v>
                </c:pt>
                <c:pt idx="2">
                  <c:v>0.39159656339666132</c:v>
                </c:pt>
                <c:pt idx="3">
                  <c:v>0.52636867287498268</c:v>
                </c:pt>
                <c:pt idx="4">
                  <c:v>0.37356054329536575</c:v>
                </c:pt>
                <c:pt idx="5">
                  <c:v>0.42646453392733624</c:v>
                </c:pt>
                <c:pt idx="6">
                  <c:v>0.35315973610229756</c:v>
                </c:pt>
                <c:pt idx="7">
                  <c:v>0.49021439748437468</c:v>
                </c:pt>
                <c:pt idx="8">
                  <c:v>0.40887908653266736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6575024"/>
        <c:axId val="446575808"/>
      </c:barChart>
      <c:catAx>
        <c:axId val="446575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46575808"/>
        <c:crosses val="autoZero"/>
        <c:auto val="1"/>
        <c:lblAlgn val="ctr"/>
        <c:lblOffset val="100"/>
        <c:noMultiLvlLbl val="0"/>
      </c:catAx>
      <c:valAx>
        <c:axId val="44657580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4657502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269589.48000000004</c:v>
                </c:pt>
                <c:pt idx="1">
                  <c:v>15562.71</c:v>
                </c:pt>
                <c:pt idx="2">
                  <c:v>76251.41</c:v>
                </c:pt>
                <c:pt idx="3">
                  <c:v>13437.72</c:v>
                </c:pt>
                <c:pt idx="4">
                  <c:v>45894.390000000007</c:v>
                </c:pt>
                <c:pt idx="5">
                  <c:v>688206.26</c:v>
                </c:pt>
                <c:pt idx="6">
                  <c:v>277602.42000000004</c:v>
                </c:pt>
                <c:pt idx="7">
                  <c:v>139423.06</c:v>
                </c:pt>
                <c:pt idx="8">
                  <c:v>18916.53</c:v>
                </c:pt>
                <c:pt idx="9">
                  <c:v>37.94</c:v>
                </c:pt>
                <c:pt idx="10">
                  <c:v>103762.66000000002</c:v>
                </c:pt>
                <c:pt idx="11">
                  <c:v>218583.49999999991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71496"/>
        <c:axId val="44657306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4740</c:v>
                </c:pt>
                <c:pt idx="1">
                  <c:v>206</c:v>
                </c:pt>
                <c:pt idx="2">
                  <c:v>1582</c:v>
                </c:pt>
                <c:pt idx="3">
                  <c:v>321</c:v>
                </c:pt>
                <c:pt idx="4">
                  <c:v>3346</c:v>
                </c:pt>
                <c:pt idx="5">
                  <c:v>6290</c:v>
                </c:pt>
                <c:pt idx="6">
                  <c:v>3139</c:v>
                </c:pt>
                <c:pt idx="7">
                  <c:v>1264</c:v>
                </c:pt>
                <c:pt idx="8">
                  <c:v>242</c:v>
                </c:pt>
                <c:pt idx="9">
                  <c:v>1</c:v>
                </c:pt>
                <c:pt idx="10">
                  <c:v>8004</c:v>
                </c:pt>
                <c:pt idx="11">
                  <c:v>1039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72672"/>
        <c:axId val="446573848"/>
      </c:lineChart>
      <c:catAx>
        <c:axId val="446572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46573848"/>
        <c:crosses val="autoZero"/>
        <c:auto val="1"/>
        <c:lblAlgn val="ctr"/>
        <c:lblOffset val="100"/>
        <c:noMultiLvlLbl val="0"/>
      </c:catAx>
      <c:valAx>
        <c:axId val="4465738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6572672"/>
        <c:crosses val="autoZero"/>
        <c:crossBetween val="between"/>
      </c:valAx>
      <c:valAx>
        <c:axId val="44657306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46571496"/>
        <c:crosses val="max"/>
        <c:crossBetween val="between"/>
      </c:valAx>
      <c:catAx>
        <c:axId val="446571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65730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80.459999999999994</c:v>
                </c:pt>
                <c:pt idx="2">
                  <c:v>14343.149999999998</c:v>
                </c:pt>
                <c:pt idx="3">
                  <c:v>3145.01</c:v>
                </c:pt>
                <c:pt idx="4">
                  <c:v>4240.3499999999995</c:v>
                </c:pt>
                <c:pt idx="5">
                  <c:v>0</c:v>
                </c:pt>
                <c:pt idx="6">
                  <c:v>75938.669999999984</c:v>
                </c:pt>
                <c:pt idx="7">
                  <c:v>2784.7599999999998</c:v>
                </c:pt>
                <c:pt idx="8">
                  <c:v>589.91999999999996</c:v>
                </c:pt>
                <c:pt idx="9">
                  <c:v>0</c:v>
                </c:pt>
                <c:pt idx="10">
                  <c:v>25688.119999999995</c:v>
                </c:pt>
                <c:pt idx="11">
                  <c:v>21342.079999999998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71104"/>
        <c:axId val="44656875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457</c:v>
                </c:pt>
                <c:pt idx="3">
                  <c:v>84</c:v>
                </c:pt>
                <c:pt idx="4">
                  <c:v>357</c:v>
                </c:pt>
                <c:pt idx="5">
                  <c:v>0</c:v>
                </c:pt>
                <c:pt idx="6">
                  <c:v>2286</c:v>
                </c:pt>
                <c:pt idx="7">
                  <c:v>75</c:v>
                </c:pt>
                <c:pt idx="8">
                  <c:v>16</c:v>
                </c:pt>
                <c:pt idx="9">
                  <c:v>0</c:v>
                </c:pt>
                <c:pt idx="10">
                  <c:v>4260</c:v>
                </c:pt>
                <c:pt idx="11">
                  <c:v>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70712"/>
        <c:axId val="446570320"/>
      </c:lineChart>
      <c:catAx>
        <c:axId val="446570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46570320"/>
        <c:crosses val="autoZero"/>
        <c:auto val="1"/>
        <c:lblAlgn val="ctr"/>
        <c:lblOffset val="100"/>
        <c:noMultiLvlLbl val="0"/>
      </c:catAx>
      <c:valAx>
        <c:axId val="4465703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46570712"/>
        <c:crosses val="autoZero"/>
        <c:crossBetween val="between"/>
      </c:valAx>
      <c:valAx>
        <c:axId val="44656875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46571104"/>
        <c:crosses val="max"/>
        <c:crossBetween val="between"/>
      </c:valAx>
      <c:catAx>
        <c:axId val="446571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65687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28.0%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54.5%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59.6%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56.2%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55.6%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708000</v>
      </c>
      <c r="D5" s="30">
        <f>SUM(E5:F5)</f>
        <v>218128</v>
      </c>
      <c r="E5" s="31">
        <f>SUM(E6:E13)</f>
        <v>109501</v>
      </c>
      <c r="F5" s="32">
        <f t="shared" ref="F5:G5" si="0">SUM(F6:F13)</f>
        <v>108627</v>
      </c>
      <c r="G5" s="29">
        <f t="shared" si="0"/>
        <v>220318</v>
      </c>
      <c r="H5" s="33">
        <f>D5/C5</f>
        <v>0.30809039548022599</v>
      </c>
      <c r="I5" s="26"/>
      <c r="J5" s="24">
        <f t="shared" ref="J5:J13" si="1">C5-D5-G5</f>
        <v>269554</v>
      </c>
      <c r="K5" s="58">
        <f>E5/C5</f>
        <v>0.15466242937853109</v>
      </c>
      <c r="L5" s="58">
        <f>F5/C5</f>
        <v>0.1534279661016949</v>
      </c>
    </row>
    <row r="6" spans="1:12" ht="20.100000000000001" customHeight="1" thickTop="1" x14ac:dyDescent="0.15">
      <c r="B6" s="18" t="s">
        <v>18</v>
      </c>
      <c r="C6" s="34">
        <v>186079</v>
      </c>
      <c r="D6" s="35">
        <f t="shared" ref="D6:D13" si="2">SUM(E6:F6)</f>
        <v>44113</v>
      </c>
      <c r="E6" s="36">
        <v>24006</v>
      </c>
      <c r="F6" s="37">
        <v>20107</v>
      </c>
      <c r="G6" s="34">
        <v>60321</v>
      </c>
      <c r="H6" s="38">
        <f t="shared" ref="H6:H13" si="3">D6/C6</f>
        <v>0.2370659773537046</v>
      </c>
      <c r="I6" s="26"/>
      <c r="J6" s="24">
        <f t="shared" si="1"/>
        <v>81645</v>
      </c>
      <c r="K6" s="58">
        <f t="shared" ref="K6:K13" si="4">E6/C6</f>
        <v>0.12900972167735208</v>
      </c>
      <c r="L6" s="58">
        <f t="shared" ref="L6:L13" si="5">F6/C6</f>
        <v>0.10805625567635252</v>
      </c>
    </row>
    <row r="7" spans="1:12" ht="20.100000000000001" customHeight="1" x14ac:dyDescent="0.15">
      <c r="B7" s="19" t="s">
        <v>19</v>
      </c>
      <c r="C7" s="39">
        <v>93693</v>
      </c>
      <c r="D7" s="40">
        <f t="shared" si="2"/>
        <v>30260</v>
      </c>
      <c r="E7" s="41">
        <v>14968</v>
      </c>
      <c r="F7" s="42">
        <v>15292</v>
      </c>
      <c r="G7" s="39">
        <v>29139</v>
      </c>
      <c r="H7" s="43">
        <f t="shared" si="3"/>
        <v>0.32296969891027077</v>
      </c>
      <c r="I7" s="26"/>
      <c r="J7" s="24">
        <f t="shared" si="1"/>
        <v>34294</v>
      </c>
      <c r="K7" s="58">
        <f t="shared" si="4"/>
        <v>0.15975579819196739</v>
      </c>
      <c r="L7" s="58">
        <f t="shared" si="5"/>
        <v>0.16321390071830338</v>
      </c>
    </row>
    <row r="8" spans="1:12" ht="20.100000000000001" customHeight="1" x14ac:dyDescent="0.15">
      <c r="B8" s="19" t="s">
        <v>20</v>
      </c>
      <c r="C8" s="39">
        <v>51965</v>
      </c>
      <c r="D8" s="40">
        <f t="shared" si="2"/>
        <v>18787</v>
      </c>
      <c r="E8" s="41">
        <v>9312</v>
      </c>
      <c r="F8" s="42">
        <v>9475</v>
      </c>
      <c r="G8" s="39">
        <v>15419</v>
      </c>
      <c r="H8" s="43">
        <f t="shared" si="3"/>
        <v>0.3615318002501684</v>
      </c>
      <c r="I8" s="26"/>
      <c r="J8" s="24">
        <f t="shared" si="1"/>
        <v>17759</v>
      </c>
      <c r="K8" s="58">
        <f t="shared" si="4"/>
        <v>0.17919753680361783</v>
      </c>
      <c r="L8" s="58">
        <f t="shared" si="5"/>
        <v>0.18233426344655057</v>
      </c>
    </row>
    <row r="9" spans="1:12" ht="20.100000000000001" customHeight="1" x14ac:dyDescent="0.15">
      <c r="B9" s="19" t="s">
        <v>21</v>
      </c>
      <c r="C9" s="39">
        <v>31885</v>
      </c>
      <c r="D9" s="40">
        <f t="shared" si="2"/>
        <v>9653</v>
      </c>
      <c r="E9" s="41">
        <v>4983</v>
      </c>
      <c r="F9" s="42">
        <v>4670</v>
      </c>
      <c r="G9" s="39">
        <v>10142</v>
      </c>
      <c r="H9" s="43">
        <f t="shared" si="3"/>
        <v>0.30274423710208564</v>
      </c>
      <c r="I9" s="26"/>
      <c r="J9" s="24">
        <f t="shared" si="1"/>
        <v>12090</v>
      </c>
      <c r="K9" s="58">
        <f t="shared" si="4"/>
        <v>0.15628038262505881</v>
      </c>
      <c r="L9" s="58">
        <f t="shared" si="5"/>
        <v>0.14646385447702681</v>
      </c>
    </row>
    <row r="10" spans="1:12" ht="20.100000000000001" customHeight="1" x14ac:dyDescent="0.15">
      <c r="B10" s="19" t="s">
        <v>22</v>
      </c>
      <c r="C10" s="39">
        <v>45437</v>
      </c>
      <c r="D10" s="40">
        <f t="shared" si="2"/>
        <v>14262</v>
      </c>
      <c r="E10" s="41">
        <v>6896</v>
      </c>
      <c r="F10" s="42">
        <v>7366</v>
      </c>
      <c r="G10" s="39">
        <v>14093</v>
      </c>
      <c r="H10" s="43">
        <f t="shared" si="3"/>
        <v>0.31388515967163327</v>
      </c>
      <c r="I10" s="26"/>
      <c r="J10" s="24">
        <f t="shared" si="1"/>
        <v>17082</v>
      </c>
      <c r="K10" s="58">
        <f t="shared" si="4"/>
        <v>0.15177058344520986</v>
      </c>
      <c r="L10" s="58">
        <f t="shared" si="5"/>
        <v>0.16211457622642339</v>
      </c>
    </row>
    <row r="11" spans="1:12" ht="20.100000000000001" customHeight="1" x14ac:dyDescent="0.15">
      <c r="B11" s="19" t="s">
        <v>23</v>
      </c>
      <c r="C11" s="39">
        <v>100362</v>
      </c>
      <c r="D11" s="40">
        <f t="shared" si="2"/>
        <v>31241</v>
      </c>
      <c r="E11" s="41">
        <v>15176</v>
      </c>
      <c r="F11" s="42">
        <v>16065</v>
      </c>
      <c r="G11" s="39">
        <v>32044</v>
      </c>
      <c r="H11" s="43">
        <f t="shared" si="3"/>
        <v>0.31128315497897613</v>
      </c>
      <c r="I11" s="26"/>
      <c r="J11" s="24">
        <f t="shared" si="1"/>
        <v>37077</v>
      </c>
      <c r="K11" s="58">
        <f t="shared" si="4"/>
        <v>0.15121261035053107</v>
      </c>
      <c r="L11" s="58">
        <f t="shared" si="5"/>
        <v>0.16007054462844503</v>
      </c>
    </row>
    <row r="12" spans="1:12" ht="20.100000000000001" customHeight="1" x14ac:dyDescent="0.15">
      <c r="B12" s="19" t="s">
        <v>24</v>
      </c>
      <c r="C12" s="39">
        <v>139803</v>
      </c>
      <c r="D12" s="40">
        <f t="shared" si="2"/>
        <v>49359</v>
      </c>
      <c r="E12" s="41">
        <v>24563</v>
      </c>
      <c r="F12" s="42">
        <v>24796</v>
      </c>
      <c r="G12" s="39">
        <v>41447</v>
      </c>
      <c r="H12" s="43">
        <f t="shared" si="3"/>
        <v>0.35306109310958994</v>
      </c>
      <c r="I12" s="26"/>
      <c r="J12" s="24">
        <f t="shared" si="1"/>
        <v>48997</v>
      </c>
      <c r="K12" s="58">
        <f t="shared" si="4"/>
        <v>0.17569723110376745</v>
      </c>
      <c r="L12" s="58">
        <f t="shared" si="5"/>
        <v>0.17736386200582249</v>
      </c>
    </row>
    <row r="13" spans="1:12" ht="20.100000000000001" customHeight="1" x14ac:dyDescent="0.15">
      <c r="B13" s="19" t="s">
        <v>25</v>
      </c>
      <c r="C13" s="39">
        <v>58776</v>
      </c>
      <c r="D13" s="40">
        <f t="shared" si="2"/>
        <v>20453</v>
      </c>
      <c r="E13" s="41">
        <v>9597</v>
      </c>
      <c r="F13" s="42">
        <v>10856</v>
      </c>
      <c r="G13" s="39">
        <v>17713</v>
      </c>
      <c r="H13" s="43">
        <f t="shared" si="3"/>
        <v>0.34798216959303119</v>
      </c>
      <c r="I13" s="26"/>
      <c r="J13" s="24">
        <f t="shared" si="1"/>
        <v>20610</v>
      </c>
      <c r="K13" s="58">
        <f t="shared" si="4"/>
        <v>0.16328093099224172</v>
      </c>
      <c r="L13" s="58">
        <f t="shared" si="5"/>
        <v>0.18470123860078944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7741</v>
      </c>
      <c r="E4" s="46">
        <f t="shared" ref="E4:K4" si="0">SUM(E5:E7)</f>
        <v>5287</v>
      </c>
      <c r="F4" s="46">
        <f t="shared" si="0"/>
        <v>8586</v>
      </c>
      <c r="G4" s="46">
        <f t="shared" si="0"/>
        <v>5263</v>
      </c>
      <c r="H4" s="46">
        <f t="shared" si="0"/>
        <v>4262</v>
      </c>
      <c r="I4" s="46">
        <f t="shared" si="0"/>
        <v>5214</v>
      </c>
      <c r="J4" s="45">
        <f t="shared" si="0"/>
        <v>3146</v>
      </c>
      <c r="K4" s="47">
        <f t="shared" si="0"/>
        <v>39499</v>
      </c>
      <c r="L4" s="55">
        <f>K4/人口統計!D5</f>
        <v>0.18108175016504072</v>
      </c>
    </row>
    <row r="5" spans="1:12" ht="20.100000000000001" customHeight="1" x14ac:dyDescent="0.15">
      <c r="B5" s="117"/>
      <c r="C5" s="118" t="s">
        <v>15</v>
      </c>
      <c r="D5" s="48">
        <v>1009</v>
      </c>
      <c r="E5" s="49">
        <v>798</v>
      </c>
      <c r="F5" s="49">
        <v>794</v>
      </c>
      <c r="G5" s="49">
        <v>620</v>
      </c>
      <c r="H5" s="49">
        <v>497</v>
      </c>
      <c r="I5" s="49">
        <v>509</v>
      </c>
      <c r="J5" s="48">
        <v>338</v>
      </c>
      <c r="K5" s="50">
        <f>SUM(D5:J5)</f>
        <v>4565</v>
      </c>
      <c r="L5" s="56">
        <f>K5/人口統計!D5</f>
        <v>2.0928078926135112E-2</v>
      </c>
    </row>
    <row r="6" spans="1:12" ht="20.100000000000001" customHeight="1" x14ac:dyDescent="0.15">
      <c r="B6" s="117"/>
      <c r="C6" s="118" t="s">
        <v>145</v>
      </c>
      <c r="D6" s="48">
        <v>3389</v>
      </c>
      <c r="E6" s="49">
        <v>2004</v>
      </c>
      <c r="F6" s="49">
        <v>3031</v>
      </c>
      <c r="G6" s="49">
        <v>1672</v>
      </c>
      <c r="H6" s="49">
        <v>1205</v>
      </c>
      <c r="I6" s="49">
        <v>1331</v>
      </c>
      <c r="J6" s="48">
        <v>843</v>
      </c>
      <c r="K6" s="50">
        <f>SUM(D6:J6)</f>
        <v>13475</v>
      </c>
      <c r="L6" s="56">
        <f>K6/人口統計!D5</f>
        <v>6.1775654661483166E-2</v>
      </c>
    </row>
    <row r="7" spans="1:12" ht="20.100000000000001" customHeight="1" x14ac:dyDescent="0.15">
      <c r="B7" s="117"/>
      <c r="C7" s="119" t="s">
        <v>144</v>
      </c>
      <c r="D7" s="51">
        <v>3343</v>
      </c>
      <c r="E7" s="52">
        <v>2485</v>
      </c>
      <c r="F7" s="52">
        <v>4761</v>
      </c>
      <c r="G7" s="52">
        <v>2971</v>
      </c>
      <c r="H7" s="52">
        <v>2560</v>
      </c>
      <c r="I7" s="52">
        <v>3374</v>
      </c>
      <c r="J7" s="51">
        <v>1965</v>
      </c>
      <c r="K7" s="53">
        <f>SUM(D7:J7)</f>
        <v>21459</v>
      </c>
      <c r="L7" s="57">
        <f>K7/人口統計!D5</f>
        <v>9.8378016577422428E-2</v>
      </c>
    </row>
    <row r="8" spans="1:12" ht="20.100000000000001" customHeight="1" thickBot="1" x14ac:dyDescent="0.2">
      <c r="B8" s="190" t="s">
        <v>68</v>
      </c>
      <c r="C8" s="191"/>
      <c r="D8" s="45">
        <v>90</v>
      </c>
      <c r="E8" s="46">
        <v>133</v>
      </c>
      <c r="F8" s="46">
        <v>108</v>
      </c>
      <c r="G8" s="46">
        <v>93</v>
      </c>
      <c r="H8" s="46">
        <v>83</v>
      </c>
      <c r="I8" s="46">
        <v>75</v>
      </c>
      <c r="J8" s="45">
        <v>67</v>
      </c>
      <c r="K8" s="47">
        <f>SUM(D8:J8)</f>
        <v>649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7831</v>
      </c>
      <c r="E9" s="34">
        <f t="shared" ref="E9:K9" si="1">E4+E8</f>
        <v>5420</v>
      </c>
      <c r="F9" s="34">
        <f t="shared" si="1"/>
        <v>8694</v>
      </c>
      <c r="G9" s="34">
        <f t="shared" si="1"/>
        <v>5356</v>
      </c>
      <c r="H9" s="34">
        <f t="shared" si="1"/>
        <v>4345</v>
      </c>
      <c r="I9" s="34">
        <f t="shared" si="1"/>
        <v>5289</v>
      </c>
      <c r="J9" s="35">
        <f t="shared" si="1"/>
        <v>3213</v>
      </c>
      <c r="K9" s="54">
        <f t="shared" si="1"/>
        <v>40148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1334</v>
      </c>
      <c r="E24" s="46">
        <v>823</v>
      </c>
      <c r="F24" s="46">
        <v>1173</v>
      </c>
      <c r="G24" s="46">
        <v>806</v>
      </c>
      <c r="H24" s="46">
        <v>639</v>
      </c>
      <c r="I24" s="46">
        <v>881</v>
      </c>
      <c r="J24" s="45">
        <v>548</v>
      </c>
      <c r="K24" s="47">
        <f>SUM(D24:J24)</f>
        <v>6204</v>
      </c>
      <c r="L24" s="55">
        <f>K24/人口統計!D6</f>
        <v>0.14063881395506994</v>
      </c>
    </row>
    <row r="25" spans="1:12" ht="20.100000000000001" customHeight="1" x14ac:dyDescent="0.15">
      <c r="B25" s="198" t="s">
        <v>44</v>
      </c>
      <c r="C25" s="199"/>
      <c r="D25" s="45">
        <v>1210</v>
      </c>
      <c r="E25" s="46">
        <v>940</v>
      </c>
      <c r="F25" s="46">
        <v>1195</v>
      </c>
      <c r="G25" s="46">
        <v>684</v>
      </c>
      <c r="H25" s="46">
        <v>563</v>
      </c>
      <c r="I25" s="46">
        <v>647</v>
      </c>
      <c r="J25" s="45">
        <v>420</v>
      </c>
      <c r="K25" s="47">
        <f t="shared" ref="K25:K31" si="2">SUM(D25:J25)</f>
        <v>5659</v>
      </c>
      <c r="L25" s="55">
        <f>K25/人口統計!D7</f>
        <v>0.18701255783212162</v>
      </c>
    </row>
    <row r="26" spans="1:12" ht="20.100000000000001" customHeight="1" x14ac:dyDescent="0.15">
      <c r="B26" s="198" t="s">
        <v>45</v>
      </c>
      <c r="C26" s="199"/>
      <c r="D26" s="45">
        <v>866</v>
      </c>
      <c r="E26" s="46">
        <v>470</v>
      </c>
      <c r="F26" s="46">
        <v>845</v>
      </c>
      <c r="G26" s="46">
        <v>552</v>
      </c>
      <c r="H26" s="46">
        <v>440</v>
      </c>
      <c r="I26" s="46">
        <v>493</v>
      </c>
      <c r="J26" s="45">
        <v>294</v>
      </c>
      <c r="K26" s="47">
        <f t="shared" si="2"/>
        <v>3960</v>
      </c>
      <c r="L26" s="55">
        <f>K26/人口統計!D8</f>
        <v>0.21078405280246978</v>
      </c>
    </row>
    <row r="27" spans="1:12" ht="20.100000000000001" customHeight="1" x14ac:dyDescent="0.15">
      <c r="B27" s="198" t="s">
        <v>46</v>
      </c>
      <c r="C27" s="199"/>
      <c r="D27" s="45">
        <v>294</v>
      </c>
      <c r="E27" s="46">
        <v>166</v>
      </c>
      <c r="F27" s="46">
        <v>363</v>
      </c>
      <c r="G27" s="46">
        <v>170</v>
      </c>
      <c r="H27" s="46">
        <v>174</v>
      </c>
      <c r="I27" s="46">
        <v>197</v>
      </c>
      <c r="J27" s="45">
        <v>146</v>
      </c>
      <c r="K27" s="47">
        <f t="shared" si="2"/>
        <v>1510</v>
      </c>
      <c r="L27" s="55">
        <f>K27/人口統計!D9</f>
        <v>0.1564280534548845</v>
      </c>
    </row>
    <row r="28" spans="1:12" ht="20.100000000000001" customHeight="1" x14ac:dyDescent="0.15">
      <c r="B28" s="198" t="s">
        <v>47</v>
      </c>
      <c r="C28" s="199"/>
      <c r="D28" s="45">
        <v>386</v>
      </c>
      <c r="E28" s="46">
        <v>254</v>
      </c>
      <c r="F28" s="46">
        <v>517</v>
      </c>
      <c r="G28" s="46">
        <v>357</v>
      </c>
      <c r="H28" s="46">
        <v>266</v>
      </c>
      <c r="I28" s="46">
        <v>380</v>
      </c>
      <c r="J28" s="45">
        <v>189</v>
      </c>
      <c r="K28" s="47">
        <f t="shared" si="2"/>
        <v>2349</v>
      </c>
      <c r="L28" s="55">
        <f>K28/人口統計!D10</f>
        <v>0.16470340765671013</v>
      </c>
    </row>
    <row r="29" spans="1:12" ht="20.100000000000001" customHeight="1" x14ac:dyDescent="0.15">
      <c r="B29" s="198" t="s">
        <v>48</v>
      </c>
      <c r="C29" s="199"/>
      <c r="D29" s="45">
        <v>787</v>
      </c>
      <c r="E29" s="46">
        <v>645</v>
      </c>
      <c r="F29" s="46">
        <v>1386</v>
      </c>
      <c r="G29" s="46">
        <v>702</v>
      </c>
      <c r="H29" s="46">
        <v>644</v>
      </c>
      <c r="I29" s="46">
        <v>721</v>
      </c>
      <c r="J29" s="45">
        <v>399</v>
      </c>
      <c r="K29" s="47">
        <f t="shared" si="2"/>
        <v>5284</v>
      </c>
      <c r="L29" s="55">
        <f>K29/人口統計!D11</f>
        <v>0.16913671137287539</v>
      </c>
    </row>
    <row r="30" spans="1:12" ht="20.100000000000001" customHeight="1" x14ac:dyDescent="0.15">
      <c r="B30" s="198" t="s">
        <v>49</v>
      </c>
      <c r="C30" s="199"/>
      <c r="D30" s="45">
        <v>2330</v>
      </c>
      <c r="E30" s="46">
        <v>1592</v>
      </c>
      <c r="F30" s="46">
        <v>2299</v>
      </c>
      <c r="G30" s="46">
        <v>1574</v>
      </c>
      <c r="H30" s="46">
        <v>1214</v>
      </c>
      <c r="I30" s="46">
        <v>1352</v>
      </c>
      <c r="J30" s="45">
        <v>806</v>
      </c>
      <c r="K30" s="47">
        <f t="shared" si="2"/>
        <v>11167</v>
      </c>
      <c r="L30" s="55">
        <f>K30/人口統計!D12</f>
        <v>0.22624040195303793</v>
      </c>
    </row>
    <row r="31" spans="1:12" ht="20.100000000000001" customHeight="1" thickBot="1" x14ac:dyDescent="0.2">
      <c r="B31" s="194" t="s">
        <v>25</v>
      </c>
      <c r="C31" s="195"/>
      <c r="D31" s="45">
        <v>534</v>
      </c>
      <c r="E31" s="46">
        <v>397</v>
      </c>
      <c r="F31" s="46">
        <v>808</v>
      </c>
      <c r="G31" s="46">
        <v>418</v>
      </c>
      <c r="H31" s="46">
        <v>322</v>
      </c>
      <c r="I31" s="46">
        <v>543</v>
      </c>
      <c r="J31" s="45">
        <v>344</v>
      </c>
      <c r="K31" s="47">
        <f t="shared" si="2"/>
        <v>3366</v>
      </c>
      <c r="L31" s="59">
        <f>K31/人口統計!D13</f>
        <v>0.16457243436170732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7741</v>
      </c>
      <c r="E32" s="34">
        <f t="shared" ref="E32:J32" si="3">SUM(E24:E31)</f>
        <v>5287</v>
      </c>
      <c r="F32" s="34">
        <f t="shared" si="3"/>
        <v>8586</v>
      </c>
      <c r="G32" s="34">
        <f t="shared" si="3"/>
        <v>5263</v>
      </c>
      <c r="H32" s="34">
        <f t="shared" si="3"/>
        <v>4262</v>
      </c>
      <c r="I32" s="34">
        <f t="shared" si="3"/>
        <v>5214</v>
      </c>
      <c r="J32" s="35">
        <f t="shared" si="3"/>
        <v>3146</v>
      </c>
      <c r="K32" s="54">
        <f>SUM(K24:K31)</f>
        <v>39499</v>
      </c>
      <c r="L32" s="60">
        <f>K32/人口統計!D5</f>
        <v>0.18108175016504072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5162</v>
      </c>
      <c r="E5" s="149">
        <v>287009.6999999999</v>
      </c>
      <c r="F5" s="151">
        <v>1574</v>
      </c>
      <c r="G5" s="152">
        <v>30339.8</v>
      </c>
      <c r="H5" s="150">
        <v>559</v>
      </c>
      <c r="I5" s="149">
        <v>113406.78000000001</v>
      </c>
      <c r="J5" s="151">
        <v>1110</v>
      </c>
      <c r="K5" s="152">
        <v>348531.41000000003</v>
      </c>
      <c r="M5" s="162">
        <f>Q5+Q7</f>
        <v>37979</v>
      </c>
      <c r="N5" s="121" t="s">
        <v>108</v>
      </c>
      <c r="O5" s="122"/>
      <c r="P5" s="134"/>
      <c r="Q5" s="123">
        <v>30174</v>
      </c>
      <c r="R5" s="124">
        <v>1867268.080000001</v>
      </c>
      <c r="S5" s="124">
        <f>R5/Q5*100</f>
        <v>6188.3345926957008</v>
      </c>
    </row>
    <row r="6" spans="1:19" ht="20.100000000000001" customHeight="1" x14ac:dyDescent="0.15">
      <c r="B6" s="202" t="s">
        <v>115</v>
      </c>
      <c r="C6" s="202"/>
      <c r="D6" s="153">
        <v>4466</v>
      </c>
      <c r="E6" s="154">
        <v>273984.34000000003</v>
      </c>
      <c r="F6" s="155">
        <v>1383</v>
      </c>
      <c r="G6" s="156">
        <v>26307.43</v>
      </c>
      <c r="H6" s="153">
        <v>499</v>
      </c>
      <c r="I6" s="154">
        <v>96315.14999999998</v>
      </c>
      <c r="J6" s="155">
        <v>895</v>
      </c>
      <c r="K6" s="156">
        <v>260526.28000000003</v>
      </c>
      <c r="M6" s="58"/>
      <c r="N6" s="125"/>
      <c r="O6" s="94" t="s">
        <v>105</v>
      </c>
      <c r="P6" s="107"/>
      <c r="Q6" s="98">
        <f>Q5/Q$13</f>
        <v>0.61228465331466486</v>
      </c>
      <c r="R6" s="99">
        <f>R5/R$13</f>
        <v>0.37889118416906548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2825</v>
      </c>
      <c r="E7" s="154">
        <v>181010.29</v>
      </c>
      <c r="F7" s="155">
        <v>878</v>
      </c>
      <c r="G7" s="156">
        <v>15663.420000000002</v>
      </c>
      <c r="H7" s="153">
        <v>520</v>
      </c>
      <c r="I7" s="154">
        <v>112697.87999999999</v>
      </c>
      <c r="J7" s="155">
        <v>648</v>
      </c>
      <c r="K7" s="156">
        <v>199125.85</v>
      </c>
      <c r="M7" s="58"/>
      <c r="N7" s="126" t="s">
        <v>109</v>
      </c>
      <c r="O7" s="127"/>
      <c r="P7" s="135"/>
      <c r="Q7" s="128">
        <v>7805</v>
      </c>
      <c r="R7" s="129">
        <v>148152.52000000008</v>
      </c>
      <c r="S7" s="129">
        <f>R7/Q7*100</f>
        <v>1898.1745035233835</v>
      </c>
    </row>
    <row r="8" spans="1:19" ht="20.100000000000001" customHeight="1" x14ac:dyDescent="0.15">
      <c r="B8" s="202" t="s">
        <v>117</v>
      </c>
      <c r="C8" s="202"/>
      <c r="D8" s="153">
        <v>1047</v>
      </c>
      <c r="E8" s="154">
        <v>67168.180000000008</v>
      </c>
      <c r="F8" s="155">
        <v>317</v>
      </c>
      <c r="G8" s="156">
        <v>5733.31</v>
      </c>
      <c r="H8" s="153">
        <v>76</v>
      </c>
      <c r="I8" s="154">
        <v>15175.109999999999</v>
      </c>
      <c r="J8" s="155">
        <v>337</v>
      </c>
      <c r="K8" s="156">
        <v>97883.65</v>
      </c>
      <c r="L8" s="89"/>
      <c r="M8" s="88"/>
      <c r="N8" s="130"/>
      <c r="O8" s="94" t="s">
        <v>105</v>
      </c>
      <c r="P8" s="107"/>
      <c r="Q8" s="98">
        <f>Q7/Q$13</f>
        <v>0.15837746798969177</v>
      </c>
      <c r="R8" s="99">
        <f>R7/R$13</f>
        <v>3.0061930764880399E-2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1834</v>
      </c>
      <c r="E9" s="154">
        <v>121756.83</v>
      </c>
      <c r="F9" s="155">
        <v>404</v>
      </c>
      <c r="G9" s="156">
        <v>8361.9699999999993</v>
      </c>
      <c r="H9" s="153">
        <v>312</v>
      </c>
      <c r="I9" s="154">
        <v>61729.430000000008</v>
      </c>
      <c r="J9" s="155">
        <v>388</v>
      </c>
      <c r="K9" s="156">
        <v>114403.59999999998</v>
      </c>
      <c r="L9" s="89"/>
      <c r="M9" s="88"/>
      <c r="N9" s="126" t="s">
        <v>110</v>
      </c>
      <c r="O9" s="127"/>
      <c r="P9" s="135"/>
      <c r="Q9" s="128">
        <v>4410</v>
      </c>
      <c r="R9" s="129">
        <v>897767.29999999935</v>
      </c>
      <c r="S9" s="129">
        <f>R9/Q9*100</f>
        <v>20357.535147392275</v>
      </c>
    </row>
    <row r="10" spans="1:19" ht="20.100000000000001" customHeight="1" x14ac:dyDescent="0.15">
      <c r="B10" s="202" t="s">
        <v>119</v>
      </c>
      <c r="C10" s="202"/>
      <c r="D10" s="153">
        <v>3738</v>
      </c>
      <c r="E10" s="154">
        <v>245982.58</v>
      </c>
      <c r="F10" s="155">
        <v>645</v>
      </c>
      <c r="G10" s="156">
        <v>13990.839999999995</v>
      </c>
      <c r="H10" s="153">
        <v>611</v>
      </c>
      <c r="I10" s="154">
        <v>134096.91999999998</v>
      </c>
      <c r="J10" s="155">
        <v>998</v>
      </c>
      <c r="K10" s="156">
        <v>293019.40999999997</v>
      </c>
      <c r="L10" s="89"/>
      <c r="M10" s="88"/>
      <c r="N10" s="95"/>
      <c r="O10" s="94" t="s">
        <v>105</v>
      </c>
      <c r="P10" s="107"/>
      <c r="Q10" s="98">
        <f>Q9/Q$13</f>
        <v>8.9486820478480555E-2</v>
      </c>
      <c r="R10" s="99">
        <f>R9/R$13</f>
        <v>0.18216779853338691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8612</v>
      </c>
      <c r="E11" s="154">
        <v>521987.64999999997</v>
      </c>
      <c r="F11" s="155">
        <v>1929</v>
      </c>
      <c r="G11" s="156">
        <v>34340.230000000003</v>
      </c>
      <c r="H11" s="153">
        <v>1525</v>
      </c>
      <c r="I11" s="154">
        <v>306376.78999999998</v>
      </c>
      <c r="J11" s="155">
        <v>1716</v>
      </c>
      <c r="K11" s="156">
        <v>471016.68</v>
      </c>
      <c r="L11" s="89"/>
      <c r="M11" s="88"/>
      <c r="N11" s="126" t="s">
        <v>111</v>
      </c>
      <c r="O11" s="127"/>
      <c r="P11" s="135"/>
      <c r="Q11" s="101">
        <v>6892</v>
      </c>
      <c r="R11" s="102">
        <v>2015055.77</v>
      </c>
      <c r="S11" s="102">
        <f>R11/Q11*100</f>
        <v>29237.605484619849</v>
      </c>
    </row>
    <row r="12" spans="1:19" ht="20.100000000000001" customHeight="1" thickBot="1" x14ac:dyDescent="0.2">
      <c r="B12" s="203" t="s">
        <v>121</v>
      </c>
      <c r="C12" s="203"/>
      <c r="D12" s="157">
        <v>2490</v>
      </c>
      <c r="E12" s="158">
        <v>168368.51</v>
      </c>
      <c r="F12" s="159">
        <v>675</v>
      </c>
      <c r="G12" s="160">
        <v>13415.52</v>
      </c>
      <c r="H12" s="157">
        <v>308</v>
      </c>
      <c r="I12" s="158">
        <v>57969.240000000005</v>
      </c>
      <c r="J12" s="159">
        <v>800</v>
      </c>
      <c r="K12" s="160">
        <v>230548.88999999996</v>
      </c>
      <c r="L12" s="89"/>
      <c r="M12" s="88"/>
      <c r="N12" s="125"/>
      <c r="O12" s="84" t="s">
        <v>105</v>
      </c>
      <c r="P12" s="108"/>
      <c r="Q12" s="103">
        <f>Q11/Q$13</f>
        <v>0.13985105821716279</v>
      </c>
      <c r="R12" s="104">
        <f>R11/R$13</f>
        <v>0.40887908653266736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30174</v>
      </c>
      <c r="E13" s="149">
        <v>1867268.080000001</v>
      </c>
      <c r="F13" s="151">
        <v>7805</v>
      </c>
      <c r="G13" s="152">
        <v>148152.52000000008</v>
      </c>
      <c r="H13" s="150">
        <v>4410</v>
      </c>
      <c r="I13" s="149">
        <v>897767.29999999935</v>
      </c>
      <c r="J13" s="151">
        <v>6892</v>
      </c>
      <c r="K13" s="152">
        <v>2015055.77</v>
      </c>
      <c r="M13" s="58"/>
      <c r="N13" s="131" t="s">
        <v>112</v>
      </c>
      <c r="O13" s="132"/>
      <c r="P13" s="133"/>
      <c r="Q13" s="96">
        <f>Q5+Q7+Q9+Q11</f>
        <v>49281</v>
      </c>
      <c r="R13" s="97">
        <f>R5+R7+R9+R11</f>
        <v>4928243.67</v>
      </c>
      <c r="S13" s="97">
        <f>R13/Q13*100</f>
        <v>10000.291532233518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0.61415823914336709</v>
      </c>
      <c r="O16" s="58">
        <f>F5/(D5+F5+H5+J5)</f>
        <v>0.18726948245092206</v>
      </c>
      <c r="P16" s="58">
        <f>H5/(D5+F5+H5+J5)</f>
        <v>6.6508030933967871E-2</v>
      </c>
      <c r="Q16" s="58">
        <f>J5/(D5+F5+H5+J5)</f>
        <v>0.132064247471743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0.6165953334253762</v>
      </c>
      <c r="O17" s="58">
        <f t="shared" ref="O17:O23" si="1">F6/(D6+F6+H6+J6)</f>
        <v>0.19094297942841365</v>
      </c>
      <c r="P17" s="58">
        <f t="shared" ref="P17:P23" si="2">H6/(D6+F6+H6+J6)</f>
        <v>6.8894104652768184E-2</v>
      </c>
      <c r="Q17" s="58">
        <f t="shared" ref="Q17:Q23" si="3">J6/(D6+F6+H6+J6)</f>
        <v>0.12356758249344195</v>
      </c>
    </row>
    <row r="18" spans="13:17" ht="20.100000000000001" customHeight="1" x14ac:dyDescent="0.15">
      <c r="M18" s="14" t="s">
        <v>135</v>
      </c>
      <c r="N18" s="58">
        <f t="shared" si="0"/>
        <v>0.57996304660234033</v>
      </c>
      <c r="O18" s="58">
        <f t="shared" si="1"/>
        <v>0.18025046191747074</v>
      </c>
      <c r="P18" s="58">
        <f t="shared" si="2"/>
        <v>0.10675425990556354</v>
      </c>
      <c r="Q18" s="58">
        <f t="shared" si="3"/>
        <v>0.13303223157462532</v>
      </c>
    </row>
    <row r="19" spans="13:17" ht="20.100000000000001" customHeight="1" x14ac:dyDescent="0.15">
      <c r="M19" s="14" t="s">
        <v>136</v>
      </c>
      <c r="N19" s="58">
        <f t="shared" si="0"/>
        <v>0.58919527293190765</v>
      </c>
      <c r="O19" s="58">
        <f t="shared" si="1"/>
        <v>0.17839054586381542</v>
      </c>
      <c r="P19" s="58">
        <f t="shared" si="2"/>
        <v>4.2768711311198651E-2</v>
      </c>
      <c r="Q19" s="58">
        <f t="shared" si="3"/>
        <v>0.18964546989307823</v>
      </c>
    </row>
    <row r="20" spans="13:17" ht="20.100000000000001" customHeight="1" x14ac:dyDescent="0.15">
      <c r="M20" s="14" t="s">
        <v>137</v>
      </c>
      <c r="N20" s="58">
        <f t="shared" si="0"/>
        <v>0.62423417290673933</v>
      </c>
      <c r="O20" s="58">
        <f t="shared" si="1"/>
        <v>0.13750850918992513</v>
      </c>
      <c r="P20" s="58">
        <f t="shared" si="2"/>
        <v>0.10619469026548672</v>
      </c>
      <c r="Q20" s="58">
        <f t="shared" si="3"/>
        <v>0.13206262763784887</v>
      </c>
    </row>
    <row r="21" spans="13:17" ht="20.100000000000001" customHeight="1" x14ac:dyDescent="0.15">
      <c r="M21" s="14" t="s">
        <v>138</v>
      </c>
      <c r="N21" s="58">
        <f t="shared" si="0"/>
        <v>0.62383177570093462</v>
      </c>
      <c r="O21" s="58">
        <f t="shared" si="1"/>
        <v>0.10764352469959947</v>
      </c>
      <c r="P21" s="58">
        <f t="shared" si="2"/>
        <v>0.10196929238985314</v>
      </c>
      <c r="Q21" s="58">
        <f t="shared" si="3"/>
        <v>0.16655540720961282</v>
      </c>
    </row>
    <row r="22" spans="13:17" ht="20.100000000000001" customHeight="1" x14ac:dyDescent="0.15">
      <c r="M22" s="14" t="s">
        <v>139</v>
      </c>
      <c r="N22" s="58">
        <f t="shared" si="0"/>
        <v>0.62487302278334056</v>
      </c>
      <c r="O22" s="58">
        <f t="shared" si="1"/>
        <v>0.13996517196343056</v>
      </c>
      <c r="P22" s="58">
        <f t="shared" si="2"/>
        <v>0.11065157451748657</v>
      </c>
      <c r="Q22" s="58">
        <f t="shared" si="3"/>
        <v>0.12451023073574227</v>
      </c>
    </row>
    <row r="23" spans="13:17" ht="20.100000000000001" customHeight="1" x14ac:dyDescent="0.15">
      <c r="M23" s="14" t="s">
        <v>140</v>
      </c>
      <c r="N23" s="58">
        <f t="shared" si="0"/>
        <v>0.58272876199391532</v>
      </c>
      <c r="O23" s="58">
        <f t="shared" si="1"/>
        <v>0.15796864029955535</v>
      </c>
      <c r="P23" s="58">
        <f t="shared" si="2"/>
        <v>7.2080505499648964E-2</v>
      </c>
      <c r="Q23" s="58">
        <f t="shared" si="3"/>
        <v>0.18722209220688041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0.61228465331466486</v>
      </c>
      <c r="O24" s="58">
        <f t="shared" ref="O24" si="5">F13/(D13+F13+H13+J13)</f>
        <v>0.15837746798969177</v>
      </c>
      <c r="P24" s="58">
        <f t="shared" ref="P24" si="6">H13/(D13+F13+H13+J13)</f>
        <v>8.9486820478480555E-2</v>
      </c>
      <c r="Q24" s="58">
        <f t="shared" ref="Q24" si="7">J13/(D13+F13+H13+J13)</f>
        <v>0.13985105821716279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0.3682974897242377</v>
      </c>
      <c r="O29" s="58">
        <f>G5/(E5+G5+I5+K5)</f>
        <v>3.8932733558257542E-2</v>
      </c>
      <c r="P29" s="58">
        <f>I5/(E5+G5+I5+K5)</f>
        <v>0.14552620483457146</v>
      </c>
      <c r="Q29" s="58">
        <f>K5/(E5+G5+I5+K5)</f>
        <v>0.44724357188293334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0.41693881849220227</v>
      </c>
      <c r="O30" s="58">
        <f t="shared" ref="O30:O37" si="9">G6/(E6+G6+I6+K6)</f>
        <v>4.0033633972534031E-2</v>
      </c>
      <c r="P30" s="58">
        <f t="shared" ref="P30:P37" si="10">I6/(E6+G6+I6+K6)</f>
        <v>0.14656868653113247</v>
      </c>
      <c r="Q30" s="58">
        <f t="shared" ref="Q30:Q37" si="11">K6/(E6+G6+I6+K6)</f>
        <v>0.39645886100413136</v>
      </c>
    </row>
    <row r="31" spans="13:17" ht="20.100000000000001" customHeight="1" x14ac:dyDescent="0.15">
      <c r="M31" s="14" t="s">
        <v>135</v>
      </c>
      <c r="N31" s="58">
        <f t="shared" si="8"/>
        <v>0.35597089731661186</v>
      </c>
      <c r="O31" s="58">
        <f t="shared" si="9"/>
        <v>3.0803340917507863E-2</v>
      </c>
      <c r="P31" s="58">
        <f t="shared" si="10"/>
        <v>0.22162919836921888</v>
      </c>
      <c r="Q31" s="58">
        <f t="shared" si="11"/>
        <v>0.39159656339666132</v>
      </c>
    </row>
    <row r="32" spans="13:17" ht="20.100000000000001" customHeight="1" x14ac:dyDescent="0.15">
      <c r="M32" s="14" t="s">
        <v>136</v>
      </c>
      <c r="N32" s="58">
        <f t="shared" si="8"/>
        <v>0.36119643848618188</v>
      </c>
      <c r="O32" s="58">
        <f t="shared" si="9"/>
        <v>3.0830836159878257E-2</v>
      </c>
      <c r="P32" s="58">
        <f t="shared" si="10"/>
        <v>8.160405247895719E-2</v>
      </c>
      <c r="Q32" s="58">
        <f t="shared" si="11"/>
        <v>0.52636867287498268</v>
      </c>
    </row>
    <row r="33" spans="13:17" ht="20.100000000000001" customHeight="1" x14ac:dyDescent="0.15">
      <c r="M33" s="14" t="s">
        <v>137</v>
      </c>
      <c r="N33" s="58">
        <f t="shared" si="8"/>
        <v>0.39757094675973043</v>
      </c>
      <c r="O33" s="58">
        <f t="shared" si="9"/>
        <v>2.7304228680037602E-2</v>
      </c>
      <c r="P33" s="58">
        <f t="shared" si="10"/>
        <v>0.20156428126486628</v>
      </c>
      <c r="Q33" s="58">
        <f t="shared" si="11"/>
        <v>0.37356054329536575</v>
      </c>
    </row>
    <row r="34" spans="13:17" ht="20.100000000000001" customHeight="1" x14ac:dyDescent="0.15">
      <c r="M34" s="14" t="s">
        <v>138</v>
      </c>
      <c r="N34" s="58">
        <f t="shared" si="8"/>
        <v>0.35800647586432482</v>
      </c>
      <c r="O34" s="58">
        <f t="shared" si="9"/>
        <v>2.0362463564621645E-2</v>
      </c>
      <c r="P34" s="58">
        <f t="shared" si="10"/>
        <v>0.1951665266437172</v>
      </c>
      <c r="Q34" s="58">
        <f t="shared" si="11"/>
        <v>0.42646453392733624</v>
      </c>
    </row>
    <row r="35" spans="13:17" ht="20.100000000000001" customHeight="1" x14ac:dyDescent="0.15">
      <c r="M35" s="14" t="s">
        <v>139</v>
      </c>
      <c r="N35" s="58">
        <f t="shared" si="8"/>
        <v>0.39137684194678296</v>
      </c>
      <c r="O35" s="58">
        <f t="shared" si="9"/>
        <v>2.5747679603389424E-2</v>
      </c>
      <c r="P35" s="58">
        <f t="shared" si="10"/>
        <v>0.22971574234753009</v>
      </c>
      <c r="Q35" s="58">
        <f t="shared" si="11"/>
        <v>0.35315973610229756</v>
      </c>
    </row>
    <row r="36" spans="13:17" ht="20.100000000000001" customHeight="1" x14ac:dyDescent="0.15">
      <c r="M36" s="14" t="s">
        <v>140</v>
      </c>
      <c r="N36" s="58">
        <f t="shared" si="8"/>
        <v>0.35800071596524247</v>
      </c>
      <c r="O36" s="58">
        <f t="shared" si="9"/>
        <v>2.8525320827784421E-2</v>
      </c>
      <c r="P36" s="58">
        <f t="shared" si="10"/>
        <v>0.12325956572259844</v>
      </c>
      <c r="Q36" s="58">
        <f t="shared" si="11"/>
        <v>0.49021439748437468</v>
      </c>
    </row>
    <row r="37" spans="13:17" ht="20.100000000000001" customHeight="1" x14ac:dyDescent="0.15">
      <c r="M37" s="14" t="s">
        <v>141</v>
      </c>
      <c r="N37" s="58">
        <f t="shared" si="8"/>
        <v>0.37889118416906548</v>
      </c>
      <c r="O37" s="58">
        <f t="shared" si="9"/>
        <v>3.0061930764880399E-2</v>
      </c>
      <c r="P37" s="58">
        <f t="shared" si="10"/>
        <v>0.18216779853338691</v>
      </c>
      <c r="Q37" s="58">
        <f t="shared" si="11"/>
        <v>0.40887908653266736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4740</v>
      </c>
      <c r="F5" s="164">
        <f t="shared" ref="F5:F16" si="0">E5/SUM(E$5:E$16)</f>
        <v>0.15708888447007358</v>
      </c>
      <c r="G5" s="165">
        <v>269589.48000000004</v>
      </c>
      <c r="H5" s="166">
        <f t="shared" ref="H5:H16" si="1">G5/SUM(G$5:G$16)</f>
        <v>0.14437641969438048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206</v>
      </c>
      <c r="F6" s="168">
        <f t="shared" si="0"/>
        <v>6.8270696626234507E-3</v>
      </c>
      <c r="G6" s="169">
        <v>15562.71</v>
      </c>
      <c r="H6" s="170">
        <f t="shared" si="1"/>
        <v>8.3344808207721291E-3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1582</v>
      </c>
      <c r="F7" s="168">
        <f t="shared" si="0"/>
        <v>5.2429243719758732E-2</v>
      </c>
      <c r="G7" s="169">
        <v>76251.41</v>
      </c>
      <c r="H7" s="170">
        <f t="shared" si="1"/>
        <v>4.0835812927300721E-2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321</v>
      </c>
      <c r="F8" s="168">
        <f t="shared" si="0"/>
        <v>1.0638297872340425E-2</v>
      </c>
      <c r="G8" s="169">
        <v>13437.72</v>
      </c>
      <c r="H8" s="170">
        <f t="shared" si="1"/>
        <v>7.196459974831251E-3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3346</v>
      </c>
      <c r="F9" s="168">
        <f t="shared" si="0"/>
        <v>0.11089017034533041</v>
      </c>
      <c r="G9" s="169">
        <v>45894.390000000007</v>
      </c>
      <c r="H9" s="170">
        <f t="shared" si="1"/>
        <v>2.4578361560167624E-2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6290</v>
      </c>
      <c r="F10" s="168">
        <f t="shared" si="0"/>
        <v>0.20845761251408498</v>
      </c>
      <c r="G10" s="169">
        <v>688206.26</v>
      </c>
      <c r="H10" s="170">
        <f t="shared" si="1"/>
        <v>0.36856317920884718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3139</v>
      </c>
      <c r="F11" s="168">
        <f t="shared" si="0"/>
        <v>0.10402995956783986</v>
      </c>
      <c r="G11" s="169">
        <v>277602.42000000004</v>
      </c>
      <c r="H11" s="170">
        <f t="shared" si="1"/>
        <v>0.14866768353904494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1264</v>
      </c>
      <c r="F12" s="168">
        <f t="shared" si="0"/>
        <v>4.1890369192019619E-2</v>
      </c>
      <c r="G12" s="169">
        <v>139423.06</v>
      </c>
      <c r="H12" s="170">
        <f t="shared" si="1"/>
        <v>7.4666868401670528E-2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242</v>
      </c>
      <c r="F13" s="168">
        <f t="shared" si="0"/>
        <v>8.0201497978391999E-3</v>
      </c>
      <c r="G13" s="169">
        <v>18916.53</v>
      </c>
      <c r="H13" s="170">
        <f t="shared" si="1"/>
        <v>1.0130591425308356E-2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1</v>
      </c>
      <c r="F14" s="168">
        <f t="shared" si="0"/>
        <v>3.314111486710413E-5</v>
      </c>
      <c r="G14" s="169">
        <v>37.94</v>
      </c>
      <c r="H14" s="170">
        <f t="shared" si="1"/>
        <v>2.0318453684486481E-5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8004</v>
      </c>
      <c r="F15" s="168">
        <f t="shared" si="0"/>
        <v>0.26526148339630146</v>
      </c>
      <c r="G15" s="169">
        <v>103762.66000000002</v>
      </c>
      <c r="H15" s="170">
        <f t="shared" si="1"/>
        <v>5.5569235671827054E-2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1039</v>
      </c>
      <c r="F16" s="172">
        <f t="shared" si="0"/>
        <v>3.4433618346921192E-2</v>
      </c>
      <c r="G16" s="173">
        <v>218583.49999999991</v>
      </c>
      <c r="H16" s="174">
        <f t="shared" si="1"/>
        <v>0.11706058832216523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1</v>
      </c>
      <c r="F18" s="168">
        <f t="shared" si="2"/>
        <v>1.2812299807815503E-4</v>
      </c>
      <c r="G18" s="169">
        <v>80.459999999999994</v>
      </c>
      <c r="H18" s="170">
        <f t="shared" si="3"/>
        <v>5.4308897344439372E-4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457</v>
      </c>
      <c r="F19" s="168">
        <f t="shared" si="2"/>
        <v>5.8552210121716845E-2</v>
      </c>
      <c r="G19" s="169">
        <v>14343.149999999998</v>
      </c>
      <c r="H19" s="170">
        <f t="shared" si="3"/>
        <v>9.6813405536402636E-2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84</v>
      </c>
      <c r="F20" s="168">
        <f t="shared" si="2"/>
        <v>1.0762331838565023E-2</v>
      </c>
      <c r="G20" s="169">
        <v>3145.01</v>
      </c>
      <c r="H20" s="170">
        <f t="shared" si="3"/>
        <v>2.1228191056081942E-2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357</v>
      </c>
      <c r="F21" s="168">
        <f t="shared" si="2"/>
        <v>4.5739910313901344E-2</v>
      </c>
      <c r="G21" s="169">
        <v>4240.3499999999995</v>
      </c>
      <c r="H21" s="170">
        <f t="shared" si="3"/>
        <v>2.8621517879007394E-2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2286</v>
      </c>
      <c r="F23" s="168">
        <f t="shared" si="2"/>
        <v>0.29288917360666239</v>
      </c>
      <c r="G23" s="169">
        <v>75938.669999999984</v>
      </c>
      <c r="H23" s="170">
        <f t="shared" si="3"/>
        <v>0.51257089653284338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75</v>
      </c>
      <c r="F24" s="168">
        <f t="shared" si="2"/>
        <v>9.6092248558616276E-3</v>
      </c>
      <c r="G24" s="169">
        <v>2784.7599999999998</v>
      </c>
      <c r="H24" s="170">
        <f t="shared" si="3"/>
        <v>1.8796575313062516E-2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16</v>
      </c>
      <c r="F25" s="168">
        <f t="shared" si="2"/>
        <v>2.0499679692504804E-3</v>
      </c>
      <c r="G25" s="169">
        <v>589.91999999999996</v>
      </c>
      <c r="H25" s="170">
        <f t="shared" si="3"/>
        <v>3.9818424958279492E-3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4260</v>
      </c>
      <c r="F27" s="168">
        <f t="shared" si="2"/>
        <v>0.54580397181294038</v>
      </c>
      <c r="G27" s="169">
        <v>25688.119999999995</v>
      </c>
      <c r="H27" s="170">
        <f t="shared" si="3"/>
        <v>0.17338969327015161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269</v>
      </c>
      <c r="F28" s="172">
        <f t="shared" si="2"/>
        <v>3.4465086483023703E-2</v>
      </c>
      <c r="G28" s="173">
        <v>21342.079999999998</v>
      </c>
      <c r="H28" s="174">
        <f t="shared" si="3"/>
        <v>0.1440547889431783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141</v>
      </c>
      <c r="F29" s="176">
        <f>E29/SUM(E$29:E$39)</f>
        <v>4.5091141669331626E-2</v>
      </c>
      <c r="G29" s="177">
        <v>19770.679999999997</v>
      </c>
      <c r="H29" s="178">
        <f>G29/SUM(G$29:G$39)</f>
        <v>2.6251544482455719E-2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3</v>
      </c>
      <c r="F30" s="168">
        <f t="shared" ref="F30:F40" si="4">E30/SUM(E$29:E$39)</f>
        <v>9.5938599296450271E-4</v>
      </c>
      <c r="G30" s="169">
        <v>458.06</v>
      </c>
      <c r="H30" s="170">
        <f t="shared" ref="H30:H40" si="5">G30/SUM(G$29:G$39)</f>
        <v>6.082128923048509E-4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161</v>
      </c>
      <c r="F31" s="168">
        <f t="shared" si="4"/>
        <v>5.1487048289094978E-2</v>
      </c>
      <c r="G31" s="169">
        <v>23601.230000000003</v>
      </c>
      <c r="H31" s="170">
        <f t="shared" si="5"/>
        <v>3.1337755665746883E-2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10</v>
      </c>
      <c r="F32" s="168">
        <f t="shared" si="4"/>
        <v>3.1979533098816758E-3</v>
      </c>
      <c r="G32" s="169">
        <v>437.74000000000007</v>
      </c>
      <c r="H32" s="170">
        <f t="shared" si="5"/>
        <v>5.8123195973786284E-4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565</v>
      </c>
      <c r="F33" s="168">
        <f t="shared" si="4"/>
        <v>0.18068436200831467</v>
      </c>
      <c r="G33" s="169">
        <v>118488.48999999999</v>
      </c>
      <c r="H33" s="170">
        <f t="shared" si="5"/>
        <v>0.15732923024873247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135</v>
      </c>
      <c r="F34" s="168">
        <f t="shared" si="4"/>
        <v>4.3172369683402621E-2</v>
      </c>
      <c r="G34" s="169">
        <v>9084.0399999999991</v>
      </c>
      <c r="H34" s="170">
        <f t="shared" si="5"/>
        <v>1.2061804659243235E-2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1956</v>
      </c>
      <c r="F35" s="168">
        <f t="shared" si="4"/>
        <v>0.62551966741285581</v>
      </c>
      <c r="G35" s="169">
        <v>541166.61</v>
      </c>
      <c r="H35" s="170">
        <f t="shared" si="5"/>
        <v>0.71856199861789116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23</v>
      </c>
      <c r="F36" s="168">
        <f t="shared" si="4"/>
        <v>7.355292612727854E-3</v>
      </c>
      <c r="G36" s="169">
        <v>5683.8399999999992</v>
      </c>
      <c r="H36" s="170">
        <f t="shared" si="5"/>
        <v>7.5470129803912218E-3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29</v>
      </c>
      <c r="F37" s="168">
        <f t="shared" si="4"/>
        <v>9.2740645986568605E-3</v>
      </c>
      <c r="G37" s="169">
        <v>5571.130000000001</v>
      </c>
      <c r="H37" s="170">
        <f t="shared" si="5"/>
        <v>7.3973564395632104E-3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82</v>
      </c>
      <c r="F38" s="168">
        <f t="shared" si="4"/>
        <v>2.622321714102974E-2</v>
      </c>
      <c r="G38" s="169">
        <v>23671.8</v>
      </c>
      <c r="H38" s="170">
        <f t="shared" si="5"/>
        <v>3.1431458638741583E-2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22</v>
      </c>
      <c r="F39" s="168">
        <f t="shared" si="4"/>
        <v>7.0354972817396862E-3</v>
      </c>
      <c r="G39" s="169">
        <v>5190.83</v>
      </c>
      <c r="H39" s="184">
        <f t="shared" si="5"/>
        <v>6.8923934151918723E-3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1283</v>
      </c>
      <c r="F40" s="185">
        <f t="shared" si="4"/>
        <v>0.41029740965781902</v>
      </c>
      <c r="G40" s="169">
        <v>144642.84999999998</v>
      </c>
      <c r="H40" s="172">
        <f t="shared" si="5"/>
        <v>0.19205703652298101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3635</v>
      </c>
      <c r="F41" s="176">
        <f>E41/SUM(E$41:E$44)</f>
        <v>0.52742309924550201</v>
      </c>
      <c r="G41" s="177">
        <v>988894.59000000008</v>
      </c>
      <c r="H41" s="178">
        <f>G41/SUM(G$41:G$44)</f>
        <v>0.49075296313014699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2723</v>
      </c>
      <c r="F42" s="168">
        <f t="shared" ref="F42:F44" si="6">E42/SUM(E$41:E$44)</f>
        <v>0.39509576320371448</v>
      </c>
      <c r="G42" s="169">
        <v>825579.11000000022</v>
      </c>
      <c r="H42" s="170">
        <f t="shared" ref="H42:H44" si="7">G42/SUM(G$41:G$44)</f>
        <v>0.40970534031422867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63</v>
      </c>
      <c r="F43" s="168">
        <f t="shared" si="6"/>
        <v>9.1410330818340099E-3</v>
      </c>
      <c r="G43" s="169">
        <v>26244.280000000002</v>
      </c>
      <c r="H43" s="170">
        <f t="shared" si="7"/>
        <v>1.3024096102312841E-2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471</v>
      </c>
      <c r="F44" s="172">
        <f t="shared" si="6"/>
        <v>6.8340104468949503E-2</v>
      </c>
      <c r="G44" s="173">
        <v>174337.79</v>
      </c>
      <c r="H44" s="174">
        <f t="shared" si="7"/>
        <v>8.6517600453311513E-2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49281</v>
      </c>
      <c r="F45" s="179">
        <f>E45/E$45</f>
        <v>1</v>
      </c>
      <c r="G45" s="180">
        <f>SUM(G5:G44)</f>
        <v>4928243.67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3165</v>
      </c>
      <c r="E4" s="67">
        <v>56718.86</v>
      </c>
      <c r="F4" s="67">
        <f>E4*1000/D4</f>
        <v>17920.650868878358</v>
      </c>
      <c r="G4" s="67">
        <v>50030</v>
      </c>
      <c r="H4" s="63">
        <f>F4/G4</f>
        <v>0.35819809851845608</v>
      </c>
      <c r="K4" s="14">
        <f>D4*G4</f>
        <v>158344950</v>
      </c>
      <c r="L4" s="14" t="s">
        <v>27</v>
      </c>
      <c r="M4" s="24">
        <f>G4-F4</f>
        <v>32109.349131121642</v>
      </c>
    </row>
    <row r="5" spans="1:13" s="14" customFormat="1" ht="20.100000000000001" customHeight="1" x14ac:dyDescent="0.15">
      <c r="B5" s="238" t="s">
        <v>28</v>
      </c>
      <c r="C5" s="239"/>
      <c r="D5" s="64">
        <v>3118</v>
      </c>
      <c r="E5" s="68">
        <v>91433.66</v>
      </c>
      <c r="F5" s="68">
        <f t="shared" ref="F5:F13" si="0">E5*1000/D5</f>
        <v>29324.457985888392</v>
      </c>
      <c r="G5" s="68">
        <v>104730</v>
      </c>
      <c r="H5" s="65">
        <f t="shared" ref="H5:H10" si="1">F5/G5</f>
        <v>0.28000055367027971</v>
      </c>
      <c r="K5" s="14">
        <f t="shared" ref="K5:K10" si="2">D5*G5</f>
        <v>326548140</v>
      </c>
      <c r="L5" s="14" t="s">
        <v>28</v>
      </c>
      <c r="M5" s="24">
        <f t="shared" ref="M5:M10" si="3">G5-F5</f>
        <v>75405.542014111605</v>
      </c>
    </row>
    <row r="6" spans="1:13" s="14" customFormat="1" ht="20.100000000000001" customHeight="1" x14ac:dyDescent="0.15">
      <c r="B6" s="238" t="s">
        <v>29</v>
      </c>
      <c r="C6" s="239"/>
      <c r="D6" s="64">
        <v>6066</v>
      </c>
      <c r="E6" s="68">
        <v>552286.06999999995</v>
      </c>
      <c r="F6" s="68">
        <f t="shared" si="0"/>
        <v>91046.170458292123</v>
      </c>
      <c r="G6" s="68">
        <v>166920</v>
      </c>
      <c r="H6" s="65">
        <f t="shared" si="1"/>
        <v>0.54544794187809797</v>
      </c>
      <c r="K6" s="14">
        <f t="shared" si="2"/>
        <v>1012536720</v>
      </c>
      <c r="L6" s="14" t="s">
        <v>29</v>
      </c>
      <c r="M6" s="24">
        <f t="shared" si="3"/>
        <v>75873.829541707877</v>
      </c>
    </row>
    <row r="7" spans="1:13" s="14" customFormat="1" ht="20.100000000000001" customHeight="1" x14ac:dyDescent="0.15">
      <c r="B7" s="238" t="s">
        <v>30</v>
      </c>
      <c r="C7" s="239"/>
      <c r="D7" s="64">
        <v>3671</v>
      </c>
      <c r="E7" s="68">
        <v>429065.78</v>
      </c>
      <c r="F7" s="68">
        <f t="shared" si="0"/>
        <v>116879.8093162626</v>
      </c>
      <c r="G7" s="68">
        <v>196160</v>
      </c>
      <c r="H7" s="65">
        <f t="shared" si="1"/>
        <v>0.59583915842303525</v>
      </c>
      <c r="K7" s="14">
        <f t="shared" si="2"/>
        <v>720103360</v>
      </c>
      <c r="L7" s="14" t="s">
        <v>30</v>
      </c>
      <c r="M7" s="24">
        <f t="shared" si="3"/>
        <v>79280.190683737397</v>
      </c>
    </row>
    <row r="8" spans="1:13" s="14" customFormat="1" ht="20.100000000000001" customHeight="1" x14ac:dyDescent="0.15">
      <c r="B8" s="238" t="s">
        <v>31</v>
      </c>
      <c r="C8" s="239"/>
      <c r="D8" s="64">
        <v>2180</v>
      </c>
      <c r="E8" s="68">
        <v>329832.81000000011</v>
      </c>
      <c r="F8" s="68">
        <f t="shared" si="0"/>
        <v>151299.45412844041</v>
      </c>
      <c r="G8" s="68">
        <v>269310</v>
      </c>
      <c r="H8" s="65">
        <f t="shared" si="1"/>
        <v>0.56180407013642419</v>
      </c>
      <c r="K8" s="14">
        <f t="shared" si="2"/>
        <v>587095800</v>
      </c>
      <c r="L8" s="14" t="s">
        <v>31</v>
      </c>
      <c r="M8" s="24">
        <f t="shared" si="3"/>
        <v>118010.54587155959</v>
      </c>
    </row>
    <row r="9" spans="1:13" s="14" customFormat="1" ht="20.100000000000001" customHeight="1" x14ac:dyDescent="0.15">
      <c r="B9" s="238" t="s">
        <v>32</v>
      </c>
      <c r="C9" s="239"/>
      <c r="D9" s="64">
        <v>1970</v>
      </c>
      <c r="E9" s="68">
        <v>360665.77999999991</v>
      </c>
      <c r="F9" s="68">
        <f t="shared" si="0"/>
        <v>183079.07614213196</v>
      </c>
      <c r="G9" s="68">
        <v>308060</v>
      </c>
      <c r="H9" s="65">
        <f t="shared" si="1"/>
        <v>0.59429681277066793</v>
      </c>
      <c r="K9" s="14">
        <f t="shared" si="2"/>
        <v>606878200</v>
      </c>
      <c r="L9" s="14" t="s">
        <v>32</v>
      </c>
      <c r="M9" s="24">
        <f t="shared" si="3"/>
        <v>124980.92385786804</v>
      </c>
    </row>
    <row r="10" spans="1:13" s="14" customFormat="1" ht="20.100000000000001" customHeight="1" x14ac:dyDescent="0.15">
      <c r="B10" s="240" t="s">
        <v>33</v>
      </c>
      <c r="C10" s="241"/>
      <c r="D10" s="72">
        <v>975</v>
      </c>
      <c r="E10" s="73">
        <v>195417.63999999993</v>
      </c>
      <c r="F10" s="73">
        <f t="shared" si="0"/>
        <v>200428.34871794865</v>
      </c>
      <c r="G10" s="73">
        <v>360650</v>
      </c>
      <c r="H10" s="75">
        <f t="shared" si="1"/>
        <v>0.55574199006779057</v>
      </c>
      <c r="K10" s="14">
        <f t="shared" si="2"/>
        <v>351633750</v>
      </c>
      <c r="L10" s="14" t="s">
        <v>33</v>
      </c>
      <c r="M10" s="24">
        <f t="shared" si="3"/>
        <v>160221.65128205135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6283</v>
      </c>
      <c r="E11" s="67">
        <f>SUM(E4:E5)</f>
        <v>148152.52000000002</v>
      </c>
      <c r="F11" s="67">
        <f t="shared" si="0"/>
        <v>23579.901321024994</v>
      </c>
      <c r="G11" s="82"/>
      <c r="H11" s="63">
        <f>SUM(E4:E5)*1000/SUM(K4:K5)</f>
        <v>0.30553646371821885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14862</v>
      </c>
      <c r="E12" s="78">
        <f>SUM(E6:E10)</f>
        <v>1867268.0799999998</v>
      </c>
      <c r="F12" s="69">
        <f t="shared" si="0"/>
        <v>125640.43062844838</v>
      </c>
      <c r="G12" s="83"/>
      <c r="H12" s="70">
        <f>SUM(E6:E10)*1000/SUM(K6:K10)</f>
        <v>0.56959332449249256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21145</v>
      </c>
      <c r="E13" s="79">
        <f>SUM(E11:E12)</f>
        <v>2015420.5999999999</v>
      </c>
      <c r="F13" s="74">
        <f t="shared" si="0"/>
        <v>95314.287065500102</v>
      </c>
      <c r="G13" s="77"/>
      <c r="H13" s="76">
        <f>SUM(E4:E10)*1000/SUM(K4:K10)</f>
        <v>0.53556872911365749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03月状況（表紙）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'03月状況（表紙）'!Print_Area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IJI05</cp:lastModifiedBy>
  <cp:lastPrinted>2018-11-09T01:45:55Z</cp:lastPrinted>
  <dcterms:created xsi:type="dcterms:W3CDTF">2003-07-11T02:30:35Z</dcterms:created>
  <dcterms:modified xsi:type="dcterms:W3CDTF">2019-08-30T08:11:15Z</dcterms:modified>
</cp:coreProperties>
</file>