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04月報告書\"/>
    </mc:Choice>
  </mc:AlternateContent>
  <bookViews>
    <workbookView xWindow="-915" yWindow="5130" windowWidth="15480" windowHeight="6480"/>
  </bookViews>
  <sheets>
    <sheet name="04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<sst xmlns="http://schemas.openxmlformats.org/spreadsheetml/2006/main" count="208" uniqueCount="154">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</sst>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60334</c:v>
                </c:pt>
                <c:pt idx="1">
                  <c:v>29140</c:v>
                </c:pt>
                <c:pt idx="2">
                  <c:v>15387</c:v>
                </c:pt>
                <c:pt idx="3">
                  <c:v>10152</c:v>
                </c:pt>
                <c:pt idx="4">
                  <c:v>14079</c:v>
                </c:pt>
                <c:pt idx="5">
                  <c:v>32025</c:v>
                </c:pt>
                <c:pt idx="6">
                  <c:v>41442</c:v>
                </c:pt>
                <c:pt idx="7">
                  <c:v>17685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23984</c:v>
                </c:pt>
                <c:pt idx="1">
                  <c:v>14974</c:v>
                </c:pt>
                <c:pt idx="2">
                  <c:v>9314</c:v>
                </c:pt>
                <c:pt idx="3">
                  <c:v>4990</c:v>
                </c:pt>
                <c:pt idx="4">
                  <c:v>6897</c:v>
                </c:pt>
                <c:pt idx="5">
                  <c:v>15147</c:v>
                </c:pt>
                <c:pt idx="6">
                  <c:v>24498</c:v>
                </c:pt>
                <c:pt idx="7">
                  <c:v>9578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20202</c:v>
                </c:pt>
                <c:pt idx="1">
                  <c:v>15302</c:v>
                </c:pt>
                <c:pt idx="2">
                  <c:v>9492</c:v>
                </c:pt>
                <c:pt idx="3">
                  <c:v>4677</c:v>
                </c:pt>
                <c:pt idx="4">
                  <c:v>7366</c:v>
                </c:pt>
                <c:pt idx="5">
                  <c:v>16062</c:v>
                </c:pt>
                <c:pt idx="6">
                  <c:v>24815</c:v>
                </c:pt>
                <c:pt idx="7">
                  <c:v>10860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07889656"/>
        <c:axId val="40788808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0.2374761508075135</c:v>
                </c:pt>
                <c:pt idx="1">
                  <c:v>0.32404315437965581</c:v>
                </c:pt>
                <c:pt idx="2">
                  <c:v>0.36251132486458354</c:v>
                </c:pt>
                <c:pt idx="3">
                  <c:v>0.30261386758491154</c:v>
                </c:pt>
                <c:pt idx="4">
                  <c:v>0.31498167042091779</c:v>
                </c:pt>
                <c:pt idx="5">
                  <c:v>0.31148882656473009</c:v>
                </c:pt>
                <c:pt idx="6">
                  <c:v>0.35333863559826029</c:v>
                </c:pt>
                <c:pt idx="7">
                  <c:v>0.3491347648576163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892400"/>
        <c:axId val="407890048"/>
      </c:lineChart>
      <c:catAx>
        <c:axId val="40788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07888088"/>
        <c:crosses val="autoZero"/>
        <c:auto val="1"/>
        <c:lblAlgn val="ctr"/>
        <c:lblOffset val="100"/>
        <c:noMultiLvlLbl val="0"/>
      </c:catAx>
      <c:valAx>
        <c:axId val="40788808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07889656"/>
        <c:crosses val="autoZero"/>
        <c:crossBetween val="between"/>
      </c:valAx>
      <c:valAx>
        <c:axId val="4078900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07892400"/>
        <c:crosses val="max"/>
        <c:crossBetween val="between"/>
      </c:valAx>
      <c:catAx>
        <c:axId val="40789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078900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3652</c:v>
                </c:pt>
                <c:pt idx="1">
                  <c:v>2713</c:v>
                </c:pt>
                <c:pt idx="2">
                  <c:v>74</c:v>
                </c:pt>
                <c:pt idx="3">
                  <c:v>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960891.04999999993</c:v>
                </c:pt>
                <c:pt idx="1">
                  <c:v>786863.43000000017</c:v>
                </c:pt>
                <c:pt idx="2">
                  <c:v>29202.510000000002</c:v>
                </c:pt>
                <c:pt idx="3">
                  <c:v>163733.30000000008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19683.090000000004</c:v>
                </c:pt>
                <c:pt idx="1">
                  <c:v>463.96</c:v>
                </c:pt>
                <c:pt idx="2">
                  <c:v>24104.489999999998</c:v>
                </c:pt>
                <c:pt idx="3">
                  <c:v>403.25</c:v>
                </c:pt>
                <c:pt idx="4">
                  <c:v>118585.59000000001</c:v>
                </c:pt>
                <c:pt idx="5">
                  <c:v>9129.6999999999989</c:v>
                </c:pt>
                <c:pt idx="6">
                  <c:v>530736.88</c:v>
                </c:pt>
                <c:pt idx="7">
                  <c:v>5135.7700000000004</c:v>
                </c:pt>
                <c:pt idx="8">
                  <c:v>5117.92</c:v>
                </c:pt>
                <c:pt idx="9">
                  <c:v>22881.599999999999</c:v>
                </c:pt>
                <c:pt idx="10">
                  <c:v>5423.4900000000007</c:v>
                </c:pt>
                <c:pt idx="11">
                  <c:v>142849.54999999999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464936"/>
        <c:axId val="4084637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135</c:v>
                </c:pt>
                <c:pt idx="1">
                  <c:v>3</c:v>
                </c:pt>
                <c:pt idx="2">
                  <c:v>162</c:v>
                </c:pt>
                <c:pt idx="3">
                  <c:v>9</c:v>
                </c:pt>
                <c:pt idx="4">
                  <c:v>566</c:v>
                </c:pt>
                <c:pt idx="5">
                  <c:v>139</c:v>
                </c:pt>
                <c:pt idx="6">
                  <c:v>1975</c:v>
                </c:pt>
                <c:pt idx="7">
                  <c:v>21</c:v>
                </c:pt>
                <c:pt idx="8">
                  <c:v>28</c:v>
                </c:pt>
                <c:pt idx="9">
                  <c:v>80</c:v>
                </c:pt>
                <c:pt idx="10">
                  <c:v>21</c:v>
                </c:pt>
                <c:pt idx="11">
                  <c:v>1267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462584"/>
        <c:axId val="408462192"/>
      </c:lineChart>
      <c:catAx>
        <c:axId val="408462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08462192"/>
        <c:crosses val="autoZero"/>
        <c:auto val="1"/>
        <c:lblAlgn val="ctr"/>
        <c:lblOffset val="100"/>
        <c:noMultiLvlLbl val="0"/>
      </c:catAx>
      <c:valAx>
        <c:axId val="4084621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08462584"/>
        <c:crosses val="autoZero"/>
        <c:crossBetween val="between"/>
      </c:valAx>
      <c:valAx>
        <c:axId val="4084637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08464936"/>
        <c:crosses val="max"/>
        <c:crossBetween val="between"/>
      </c:valAx>
      <c:catAx>
        <c:axId val="408464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84637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18158.000621890551</c:v>
                </c:pt>
                <c:pt idx="1">
                  <c:v>29561.680327868857</c:v>
                </c:pt>
                <c:pt idx="2">
                  <c:v>90710.989727702588</c:v>
                </c:pt>
                <c:pt idx="3">
                  <c:v>116570.69679849337</c:v>
                </c:pt>
                <c:pt idx="4">
                  <c:v>148651.09232175499</c:v>
                </c:pt>
                <c:pt idx="5">
                  <c:v>179918.06760847627</c:v>
                </c:pt>
                <c:pt idx="6">
                  <c:v>195948.3955600404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464544"/>
        <c:axId val="40846336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3216</c:v>
                </c:pt>
                <c:pt idx="1">
                  <c:v>3172</c:v>
                </c:pt>
                <c:pt idx="2">
                  <c:v>6133</c:v>
                </c:pt>
                <c:pt idx="3">
                  <c:v>3717</c:v>
                </c:pt>
                <c:pt idx="4">
                  <c:v>2188</c:v>
                </c:pt>
                <c:pt idx="5">
                  <c:v>1982</c:v>
                </c:pt>
                <c:pt idx="6">
                  <c:v>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462976"/>
        <c:axId val="408464152"/>
      </c:lineChart>
      <c:catAx>
        <c:axId val="40846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8464152"/>
        <c:crosses val="autoZero"/>
        <c:auto val="1"/>
        <c:lblAlgn val="ctr"/>
        <c:lblOffset val="100"/>
        <c:noMultiLvlLbl val="0"/>
      </c:catAx>
      <c:valAx>
        <c:axId val="4084641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8462976"/>
        <c:crosses val="autoZero"/>
        <c:crossBetween val="between"/>
      </c:valAx>
      <c:valAx>
        <c:axId val="40846336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08464544"/>
        <c:crosses val="max"/>
        <c:crossBetween val="between"/>
      </c:valAx>
      <c:catAx>
        <c:axId val="40846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846336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390672"/>
        <c:axId val="409394200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18158.000621890551</c:v>
                </c:pt>
                <c:pt idx="1">
                  <c:v>29561.680327868857</c:v>
                </c:pt>
                <c:pt idx="2">
                  <c:v>90710.989727702588</c:v>
                </c:pt>
                <c:pt idx="3">
                  <c:v>116570.69679849337</c:v>
                </c:pt>
                <c:pt idx="4">
                  <c:v>148651.09232175499</c:v>
                </c:pt>
                <c:pt idx="5">
                  <c:v>179918.06760847627</c:v>
                </c:pt>
                <c:pt idx="6">
                  <c:v>195948.3955600404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391064"/>
        <c:axId val="409389888"/>
      </c:barChart>
      <c:catAx>
        <c:axId val="40939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394200"/>
        <c:crosses val="autoZero"/>
        <c:auto val="1"/>
        <c:lblAlgn val="ctr"/>
        <c:lblOffset val="100"/>
        <c:noMultiLvlLbl val="0"/>
      </c:catAx>
      <c:valAx>
        <c:axId val="4093942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9390672"/>
        <c:crosses val="autoZero"/>
        <c:crossBetween val="between"/>
      </c:valAx>
      <c:valAx>
        <c:axId val="40938988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9391064"/>
        <c:crosses val="max"/>
        <c:crossBetween val="between"/>
      </c:valAx>
      <c:catAx>
        <c:axId val="409391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938988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7705</c:v>
                </c:pt>
                <c:pt idx="1">
                  <c:v>5285</c:v>
                </c:pt>
                <c:pt idx="2">
                  <c:v>8613</c:v>
                </c:pt>
                <c:pt idx="3">
                  <c:v>5261</c:v>
                </c:pt>
                <c:pt idx="4">
                  <c:v>4214</c:v>
                </c:pt>
                <c:pt idx="5">
                  <c:v>5243</c:v>
                </c:pt>
                <c:pt idx="6">
                  <c:v>3143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986</c:v>
                </c:pt>
                <c:pt idx="1">
                  <c:v>791</c:v>
                </c:pt>
                <c:pt idx="2">
                  <c:v>799</c:v>
                </c:pt>
                <c:pt idx="3">
                  <c:v>620</c:v>
                </c:pt>
                <c:pt idx="4">
                  <c:v>494</c:v>
                </c:pt>
                <c:pt idx="5">
                  <c:v>521</c:v>
                </c:pt>
                <c:pt idx="6">
                  <c:v>337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3358</c:v>
                </c:pt>
                <c:pt idx="1">
                  <c:v>2468</c:v>
                </c:pt>
                <c:pt idx="2">
                  <c:v>4775</c:v>
                </c:pt>
                <c:pt idx="3">
                  <c:v>2963</c:v>
                </c:pt>
                <c:pt idx="4">
                  <c:v>2531</c:v>
                </c:pt>
                <c:pt idx="5">
                  <c:v>3407</c:v>
                </c:pt>
                <c:pt idx="6">
                  <c:v>1973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1327</c:v>
                </c:pt>
                <c:pt idx="1">
                  <c:v>1205</c:v>
                </c:pt>
                <c:pt idx="2">
                  <c:v>873</c:v>
                </c:pt>
                <c:pt idx="3">
                  <c:v>289</c:v>
                </c:pt>
                <c:pt idx="4">
                  <c:v>384</c:v>
                </c:pt>
                <c:pt idx="5">
                  <c:v>790</c:v>
                </c:pt>
                <c:pt idx="6">
                  <c:v>2309</c:v>
                </c:pt>
                <c:pt idx="7">
                  <c:v>528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833</c:v>
                </c:pt>
                <c:pt idx="1">
                  <c:v>948</c:v>
                </c:pt>
                <c:pt idx="2">
                  <c:v>454</c:v>
                </c:pt>
                <c:pt idx="3">
                  <c:v>172</c:v>
                </c:pt>
                <c:pt idx="4">
                  <c:v>251</c:v>
                </c:pt>
                <c:pt idx="5">
                  <c:v>639</c:v>
                </c:pt>
                <c:pt idx="6">
                  <c:v>1585</c:v>
                </c:pt>
                <c:pt idx="7">
                  <c:v>403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1180</c:v>
                </c:pt>
                <c:pt idx="1">
                  <c:v>1189</c:v>
                </c:pt>
                <c:pt idx="2">
                  <c:v>859</c:v>
                </c:pt>
                <c:pt idx="3">
                  <c:v>364</c:v>
                </c:pt>
                <c:pt idx="4">
                  <c:v>522</c:v>
                </c:pt>
                <c:pt idx="5">
                  <c:v>1396</c:v>
                </c:pt>
                <c:pt idx="6">
                  <c:v>2293</c:v>
                </c:pt>
                <c:pt idx="7">
                  <c:v>810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807</c:v>
                </c:pt>
                <c:pt idx="1">
                  <c:v>688</c:v>
                </c:pt>
                <c:pt idx="2">
                  <c:v>549</c:v>
                </c:pt>
                <c:pt idx="3">
                  <c:v>177</c:v>
                </c:pt>
                <c:pt idx="4">
                  <c:v>347</c:v>
                </c:pt>
                <c:pt idx="5">
                  <c:v>705</c:v>
                </c:pt>
                <c:pt idx="6">
                  <c:v>1576</c:v>
                </c:pt>
                <c:pt idx="7">
                  <c:v>412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626</c:v>
                </c:pt>
                <c:pt idx="1">
                  <c:v>560</c:v>
                </c:pt>
                <c:pt idx="2">
                  <c:v>436</c:v>
                </c:pt>
                <c:pt idx="3">
                  <c:v>180</c:v>
                </c:pt>
                <c:pt idx="4">
                  <c:v>275</c:v>
                </c:pt>
                <c:pt idx="5">
                  <c:v>622</c:v>
                </c:pt>
                <c:pt idx="6">
                  <c:v>1194</c:v>
                </c:pt>
                <c:pt idx="7">
                  <c:v>321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899</c:v>
                </c:pt>
                <c:pt idx="1">
                  <c:v>656</c:v>
                </c:pt>
                <c:pt idx="2">
                  <c:v>489</c:v>
                </c:pt>
                <c:pt idx="3">
                  <c:v>200</c:v>
                </c:pt>
                <c:pt idx="4">
                  <c:v>381</c:v>
                </c:pt>
                <c:pt idx="5">
                  <c:v>708</c:v>
                </c:pt>
                <c:pt idx="6">
                  <c:v>1364</c:v>
                </c:pt>
                <c:pt idx="7">
                  <c:v>546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540</c:v>
                </c:pt>
                <c:pt idx="1">
                  <c:v>418</c:v>
                </c:pt>
                <c:pt idx="2">
                  <c:v>296</c:v>
                </c:pt>
                <c:pt idx="3">
                  <c:v>139</c:v>
                </c:pt>
                <c:pt idx="4">
                  <c:v>187</c:v>
                </c:pt>
                <c:pt idx="5">
                  <c:v>411</c:v>
                </c:pt>
                <c:pt idx="6">
                  <c:v>810</c:v>
                </c:pt>
                <c:pt idx="7">
                  <c:v>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886520"/>
        <c:axId val="407889264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0.14058751640791201</c:v>
                </c:pt>
                <c:pt idx="1">
                  <c:v>0.18707887435592549</c:v>
                </c:pt>
                <c:pt idx="2">
                  <c:v>0.21035839625651387</c:v>
                </c:pt>
                <c:pt idx="3">
                  <c:v>0.15733940208958311</c:v>
                </c:pt>
                <c:pt idx="4">
                  <c:v>0.16455163710299375</c:v>
                </c:pt>
                <c:pt idx="5">
                  <c:v>0.168893588387965</c:v>
                </c:pt>
                <c:pt idx="6">
                  <c:v>0.22572141220367856</c:v>
                </c:pt>
                <c:pt idx="7">
                  <c:v>0.16449750464820431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890440"/>
        <c:axId val="407891616"/>
      </c:lineChart>
      <c:catAx>
        <c:axId val="407886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07889264"/>
        <c:crosses val="autoZero"/>
        <c:auto val="1"/>
        <c:lblAlgn val="ctr"/>
        <c:lblOffset val="100"/>
        <c:noMultiLvlLbl val="0"/>
      </c:catAx>
      <c:valAx>
        <c:axId val="4078892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7886520"/>
        <c:crosses val="autoZero"/>
        <c:crossBetween val="between"/>
      </c:valAx>
      <c:valAx>
        <c:axId val="40789161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07890440"/>
        <c:crosses val="max"/>
        <c:crossBetween val="between"/>
      </c:valAx>
      <c:catAx>
        <c:axId val="407890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7891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0.61438984246414297</c:v>
                </c:pt>
                <c:pt idx="1">
                  <c:v>0.61830296437313026</c:v>
                </c:pt>
                <c:pt idx="2">
                  <c:v>0.58452548861575659</c:v>
                </c:pt>
                <c:pt idx="3">
                  <c:v>0.59743160245672811</c:v>
                </c:pt>
                <c:pt idx="4">
                  <c:v>0.62562230335214075</c:v>
                </c:pt>
                <c:pt idx="5">
                  <c:v>0.62169749009247033</c:v>
                </c:pt>
                <c:pt idx="6">
                  <c:v>0.6246111553208421</c:v>
                </c:pt>
                <c:pt idx="7">
                  <c:v>0.58620689655172409</c:v>
                </c:pt>
                <c:pt idx="8">
                  <c:v>0.61332637997432604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0.19092405360921702</c:v>
                </c:pt>
                <c:pt idx="1">
                  <c:v>0.19227631221104161</c:v>
                </c:pt>
                <c:pt idx="2">
                  <c:v>0.17973000201491032</c:v>
                </c:pt>
                <c:pt idx="3">
                  <c:v>0.16806253489670575</c:v>
                </c:pt>
                <c:pt idx="4">
                  <c:v>0.14138732160637238</c:v>
                </c:pt>
                <c:pt idx="5">
                  <c:v>0.1094782034346103</c:v>
                </c:pt>
                <c:pt idx="6">
                  <c:v>0.14172032120379077</c:v>
                </c:pt>
                <c:pt idx="7">
                  <c:v>0.16068965517241379</c:v>
                </c:pt>
                <c:pt idx="8">
                  <c:v>0.16002086007702182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6.4895367975546667E-2</c:v>
                </c:pt>
                <c:pt idx="1">
                  <c:v>6.8262170247484363E-2</c:v>
                </c:pt>
                <c:pt idx="2">
                  <c:v>0.10638726576667339</c:v>
                </c:pt>
                <c:pt idx="3">
                  <c:v>4.4667783361250699E-2</c:v>
                </c:pt>
                <c:pt idx="4">
                  <c:v>0.10454696315964156</c:v>
                </c:pt>
                <c:pt idx="5">
                  <c:v>0.10270805812417437</c:v>
                </c:pt>
                <c:pt idx="6">
                  <c:v>0.10902119655646386</c:v>
                </c:pt>
                <c:pt idx="7">
                  <c:v>6.8965517241379309E-2</c:v>
                </c:pt>
                <c:pt idx="8">
                  <c:v>8.8374518613607192E-2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0.12979073595109333</c:v>
                </c:pt>
                <c:pt idx="1">
                  <c:v>0.12115855316834376</c:v>
                </c:pt>
                <c:pt idx="2">
                  <c:v>0.12935724360265968</c:v>
                </c:pt>
                <c:pt idx="3">
                  <c:v>0.18983807928531546</c:v>
                </c:pt>
                <c:pt idx="4">
                  <c:v>0.12844341188184533</c:v>
                </c:pt>
                <c:pt idx="5">
                  <c:v>0.16611624834874505</c:v>
                </c:pt>
                <c:pt idx="6">
                  <c:v>0.12464732691890328</c:v>
                </c:pt>
                <c:pt idx="7">
                  <c:v>0.18413793103448275</c:v>
                </c:pt>
                <c:pt idx="8">
                  <c:v>0.13827824133504493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887696"/>
        <c:axId val="407892792"/>
      </c:barChart>
      <c:catAx>
        <c:axId val="40788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07892792"/>
        <c:crosses val="autoZero"/>
        <c:auto val="1"/>
        <c:lblAlgn val="ctr"/>
        <c:lblOffset val="100"/>
        <c:noMultiLvlLbl val="0"/>
      </c:catAx>
      <c:valAx>
        <c:axId val="40789279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078876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0.37385544786290859</c:v>
                </c:pt>
                <c:pt idx="1">
                  <c:v>0.42337343619560075</c:v>
                </c:pt>
                <c:pt idx="2">
                  <c:v>0.36391813883802882</c:v>
                </c:pt>
                <c:pt idx="3">
                  <c:v>0.36372445287412947</c:v>
                </c:pt>
                <c:pt idx="4">
                  <c:v>0.40915224822701579</c:v>
                </c:pt>
                <c:pt idx="5">
                  <c:v>0.36406438617492276</c:v>
                </c:pt>
                <c:pt idx="6">
                  <c:v>0.39561108661397393</c:v>
                </c:pt>
                <c:pt idx="7">
                  <c:v>0.36773184171125739</c:v>
                </c:pt>
                <c:pt idx="8">
                  <c:v>0.38522151707541868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4.0493726550755088E-2</c:v>
                </c:pt>
                <c:pt idx="1">
                  <c:v>4.1249910266148646E-2</c:v>
                </c:pt>
                <c:pt idx="2">
                  <c:v>3.212805117133441E-2</c:v>
                </c:pt>
                <c:pt idx="3">
                  <c:v>3.0230781457218411E-2</c:v>
                </c:pt>
                <c:pt idx="4">
                  <c:v>2.9425584099289435E-2</c:v>
                </c:pt>
                <c:pt idx="5">
                  <c:v>2.1354144474909804E-2</c:v>
                </c:pt>
                <c:pt idx="6">
                  <c:v>2.7399745392381325E-2</c:v>
                </c:pt>
                <c:pt idx="7">
                  <c:v>2.9613829488070471E-2</c:v>
                </c:pt>
                <c:pt idx="8">
                  <c:v>3.1423063538248065E-2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0.14615767857120215</c:v>
                </c:pt>
                <c:pt idx="1">
                  <c:v>0.145944229369843</c:v>
                </c:pt>
                <c:pt idx="2">
                  <c:v>0.22642951458540142</c:v>
                </c:pt>
                <c:pt idx="3">
                  <c:v>8.6536555073171206E-2</c:v>
                </c:pt>
                <c:pt idx="4">
                  <c:v>0.19776132790480253</c:v>
                </c:pt>
                <c:pt idx="5">
                  <c:v>0.19784318442558105</c:v>
                </c:pt>
                <c:pt idx="6">
                  <c:v>0.2287530624257072</c:v>
                </c:pt>
                <c:pt idx="7">
                  <c:v>0.12358608900654826</c:v>
                </c:pt>
                <c:pt idx="8">
                  <c:v>0.18263689963106131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0.43949314701513414</c:v>
                </c:pt>
                <c:pt idx="1">
                  <c:v>0.38943242416840768</c:v>
                </c:pt>
                <c:pt idx="2">
                  <c:v>0.37752429540523547</c:v>
                </c:pt>
                <c:pt idx="3">
                  <c:v>0.51950821059548102</c:v>
                </c:pt>
                <c:pt idx="4">
                  <c:v>0.3636608397688923</c:v>
                </c:pt>
                <c:pt idx="5">
                  <c:v>0.41673828492458648</c:v>
                </c:pt>
                <c:pt idx="6">
                  <c:v>0.3482361055679376</c:v>
                </c:pt>
                <c:pt idx="7">
                  <c:v>0.47906823979412394</c:v>
                </c:pt>
                <c:pt idx="8">
                  <c:v>0.40071851975527195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885344"/>
        <c:axId val="407886128"/>
      </c:barChart>
      <c:catAx>
        <c:axId val="40788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07886128"/>
        <c:crosses val="autoZero"/>
        <c:auto val="1"/>
        <c:lblAlgn val="ctr"/>
        <c:lblOffset val="100"/>
        <c:noMultiLvlLbl val="0"/>
      </c:catAx>
      <c:valAx>
        <c:axId val="40788612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0788534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266991.53000000003</c:v>
                </c:pt>
                <c:pt idx="1">
                  <c:v>15606.949999999999</c:v>
                </c:pt>
                <c:pt idx="2">
                  <c:v>77463.38</c:v>
                </c:pt>
                <c:pt idx="3">
                  <c:v>12949.91</c:v>
                </c:pt>
                <c:pt idx="4">
                  <c:v>46897.450000000012</c:v>
                </c:pt>
                <c:pt idx="5">
                  <c:v>692692.77000000014</c:v>
                </c:pt>
                <c:pt idx="6">
                  <c:v>281162.66999999993</c:v>
                </c:pt>
                <c:pt idx="7">
                  <c:v>134269.68000000005</c:v>
                </c:pt>
                <c:pt idx="8">
                  <c:v>20392.09</c:v>
                </c:pt>
                <c:pt idx="9">
                  <c:v>34.28</c:v>
                </c:pt>
                <c:pt idx="10">
                  <c:v>105317.45999999998</c:v>
                </c:pt>
                <c:pt idx="11">
                  <c:v>211859.73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459840"/>
        <c:axId val="4084610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4772</c:v>
                </c:pt>
                <c:pt idx="1">
                  <c:v>214</c:v>
                </c:pt>
                <c:pt idx="2">
                  <c:v>1611</c:v>
                </c:pt>
                <c:pt idx="3">
                  <c:v>304</c:v>
                </c:pt>
                <c:pt idx="4">
                  <c:v>3408</c:v>
                </c:pt>
                <c:pt idx="5">
                  <c:v>6368</c:v>
                </c:pt>
                <c:pt idx="6">
                  <c:v>3243</c:v>
                </c:pt>
                <c:pt idx="7">
                  <c:v>1270</c:v>
                </c:pt>
                <c:pt idx="8">
                  <c:v>261</c:v>
                </c:pt>
                <c:pt idx="9">
                  <c:v>2</c:v>
                </c:pt>
                <c:pt idx="10">
                  <c:v>8085</c:v>
                </c:pt>
                <c:pt idx="11">
                  <c:v>1040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886912"/>
        <c:axId val="408457488"/>
      </c:lineChart>
      <c:catAx>
        <c:axId val="4078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08457488"/>
        <c:crosses val="autoZero"/>
        <c:auto val="1"/>
        <c:lblAlgn val="ctr"/>
        <c:lblOffset val="100"/>
        <c:noMultiLvlLbl val="0"/>
      </c:catAx>
      <c:valAx>
        <c:axId val="4084574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7886912"/>
        <c:crosses val="autoZero"/>
        <c:crossBetween val="between"/>
      </c:valAx>
      <c:valAx>
        <c:axId val="4084610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08459840"/>
        <c:crosses val="max"/>
        <c:crossBetween val="between"/>
      </c:valAx>
      <c:catAx>
        <c:axId val="40845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84610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80.459999999999994</c:v>
                </c:pt>
                <c:pt idx="2">
                  <c:v>15046.759999999997</c:v>
                </c:pt>
                <c:pt idx="3">
                  <c:v>3229.3700000000003</c:v>
                </c:pt>
                <c:pt idx="4">
                  <c:v>4236.4699999999993</c:v>
                </c:pt>
                <c:pt idx="5">
                  <c:v>0</c:v>
                </c:pt>
                <c:pt idx="6">
                  <c:v>79166.749999999971</c:v>
                </c:pt>
                <c:pt idx="7">
                  <c:v>3125.9100000000008</c:v>
                </c:pt>
                <c:pt idx="8">
                  <c:v>764.30000000000007</c:v>
                </c:pt>
                <c:pt idx="9">
                  <c:v>0</c:v>
                </c:pt>
                <c:pt idx="10">
                  <c:v>25994.699999999993</c:v>
                </c:pt>
                <c:pt idx="11">
                  <c:v>20538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459056"/>
        <c:axId val="4084602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470</c:v>
                </c:pt>
                <c:pt idx="3">
                  <c:v>91</c:v>
                </c:pt>
                <c:pt idx="4">
                  <c:v>364</c:v>
                </c:pt>
                <c:pt idx="5">
                  <c:v>0</c:v>
                </c:pt>
                <c:pt idx="6">
                  <c:v>2386</c:v>
                </c:pt>
                <c:pt idx="7">
                  <c:v>86</c:v>
                </c:pt>
                <c:pt idx="8">
                  <c:v>17</c:v>
                </c:pt>
                <c:pt idx="9">
                  <c:v>0</c:v>
                </c:pt>
                <c:pt idx="10">
                  <c:v>4294</c:v>
                </c:pt>
                <c:pt idx="11">
                  <c:v>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458664"/>
        <c:axId val="408460624"/>
      </c:lineChart>
      <c:catAx>
        <c:axId val="40845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08460624"/>
        <c:crosses val="autoZero"/>
        <c:auto val="1"/>
        <c:lblAlgn val="ctr"/>
        <c:lblOffset val="100"/>
        <c:noMultiLvlLbl val="0"/>
      </c:catAx>
      <c:valAx>
        <c:axId val="408460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08458664"/>
        <c:crosses val="autoZero"/>
        <c:crossBetween val="between"/>
      </c:valAx>
      <c:valAx>
        <c:axId val="4084602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08459056"/>
        <c:crosses val="max"/>
        <c:crossBetween val="between"/>
      </c:valAx>
      <c:catAx>
        <c:axId val="40845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84602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28.2%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54.3%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706896</v>
      </c>
      <c r="D5" s="30">
        <f>SUM(E5:F5)</f>
        <v>218158</v>
      </c>
      <c r="E5" s="31">
        <f>SUM(E6:E13)</f>
        <v>109382</v>
      </c>
      <c r="F5" s="32">
        <f t="shared" ref="F5:G5" si="0">SUM(F6:F13)</f>
        <v>108776</v>
      </c>
      <c r="G5" s="29">
        <f t="shared" si="0"/>
        <v>220244</v>
      </c>
      <c r="H5" s="33">
        <f>D5/C5</f>
        <v>0.30861399696702202</v>
      </c>
      <c r="I5" s="26"/>
      <c r="J5" s="24">
        <f t="shared" ref="J5:J13" si="1">C5-D5-G5</f>
        <v>268494</v>
      </c>
      <c r="K5" s="58">
        <f>E5/C5</f>
        <v>0.15473563296439646</v>
      </c>
      <c r="L5" s="58">
        <f>F5/C5</f>
        <v>0.15387836400262556</v>
      </c>
    </row>
    <row r="6" spans="1:12" ht="20.100000000000001" customHeight="1" thickTop="1" x14ac:dyDescent="0.15">
      <c r="B6" s="18" t="s">
        <v>18</v>
      </c>
      <c r="C6" s="34">
        <v>186065</v>
      </c>
      <c r="D6" s="35">
        <f t="shared" ref="D6:D13" si="2">SUM(E6:F6)</f>
        <v>44186</v>
      </c>
      <c r="E6" s="36">
        <v>23984</v>
      </c>
      <c r="F6" s="37">
        <v>20202</v>
      </c>
      <c r="G6" s="34">
        <v>60334</v>
      </c>
      <c r="H6" s="38">
        <f t="shared" ref="H6:H13" si="3">D6/C6</f>
        <v>0.2374761508075135</v>
      </c>
      <c r="I6" s="26"/>
      <c r="J6" s="24">
        <f t="shared" si="1"/>
        <v>81545</v>
      </c>
      <c r="K6" s="58">
        <f t="shared" ref="K6:K13" si="4">E6/C6</f>
        <v>0.12890119044419962</v>
      </c>
      <c r="L6" s="58">
        <f t="shared" ref="L6:L13" si="5">F6/C6</f>
        <v>0.10857496036331389</v>
      </c>
    </row>
    <row r="7" spans="1:12" ht="20.100000000000001" customHeight="1" x14ac:dyDescent="0.15">
      <c r="B7" s="19" t="s">
        <v>19</v>
      </c>
      <c r="C7" s="39">
        <v>93432</v>
      </c>
      <c r="D7" s="40">
        <f t="shared" si="2"/>
        <v>30276</v>
      </c>
      <c r="E7" s="41">
        <v>14974</v>
      </c>
      <c r="F7" s="42">
        <v>15302</v>
      </c>
      <c r="G7" s="39">
        <v>29140</v>
      </c>
      <c r="H7" s="43">
        <f t="shared" si="3"/>
        <v>0.32404315437965581</v>
      </c>
      <c r="I7" s="26"/>
      <c r="J7" s="24">
        <f t="shared" si="1"/>
        <v>34016</v>
      </c>
      <c r="K7" s="58">
        <f t="shared" si="4"/>
        <v>0.16026628992208236</v>
      </c>
      <c r="L7" s="58">
        <f t="shared" si="5"/>
        <v>0.16377686445757342</v>
      </c>
    </row>
    <row r="8" spans="1:12" ht="20.100000000000001" customHeight="1" x14ac:dyDescent="0.15">
      <c r="B8" s="19" t="s">
        <v>20</v>
      </c>
      <c r="C8" s="39">
        <v>51877</v>
      </c>
      <c r="D8" s="40">
        <f t="shared" si="2"/>
        <v>18806</v>
      </c>
      <c r="E8" s="41">
        <v>9314</v>
      </c>
      <c r="F8" s="42">
        <v>9492</v>
      </c>
      <c r="G8" s="39">
        <v>15387</v>
      </c>
      <c r="H8" s="43">
        <f t="shared" si="3"/>
        <v>0.36251132486458354</v>
      </c>
      <c r="I8" s="26"/>
      <c r="J8" s="24">
        <f t="shared" si="1"/>
        <v>17684</v>
      </c>
      <c r="K8" s="58">
        <f t="shared" si="4"/>
        <v>0.17954006592516916</v>
      </c>
      <c r="L8" s="58">
        <f t="shared" si="5"/>
        <v>0.18297125893941438</v>
      </c>
    </row>
    <row r="9" spans="1:12" ht="20.100000000000001" customHeight="1" x14ac:dyDescent="0.15">
      <c r="B9" s="19" t="s">
        <v>21</v>
      </c>
      <c r="C9" s="39">
        <v>31945</v>
      </c>
      <c r="D9" s="40">
        <f t="shared" si="2"/>
        <v>9667</v>
      </c>
      <c r="E9" s="41">
        <v>4990</v>
      </c>
      <c r="F9" s="42">
        <v>4677</v>
      </c>
      <c r="G9" s="39">
        <v>10152</v>
      </c>
      <c r="H9" s="43">
        <f t="shared" si="3"/>
        <v>0.30261386758491154</v>
      </c>
      <c r="I9" s="26"/>
      <c r="J9" s="24">
        <f t="shared" si="1"/>
        <v>12126</v>
      </c>
      <c r="K9" s="58">
        <f t="shared" si="4"/>
        <v>0.15620597902645172</v>
      </c>
      <c r="L9" s="58">
        <f t="shared" si="5"/>
        <v>0.14640788855845985</v>
      </c>
    </row>
    <row r="10" spans="1:12" ht="20.100000000000001" customHeight="1" x14ac:dyDescent="0.15">
      <c r="B10" s="19" t="s">
        <v>22</v>
      </c>
      <c r="C10" s="39">
        <v>45282</v>
      </c>
      <c r="D10" s="40">
        <f t="shared" si="2"/>
        <v>14263</v>
      </c>
      <c r="E10" s="41">
        <v>6897</v>
      </c>
      <c r="F10" s="42">
        <v>7366</v>
      </c>
      <c r="G10" s="39">
        <v>14079</v>
      </c>
      <c r="H10" s="43">
        <f t="shared" si="3"/>
        <v>0.31498167042091779</v>
      </c>
      <c r="I10" s="26"/>
      <c r="J10" s="24">
        <f t="shared" si="1"/>
        <v>16940</v>
      </c>
      <c r="K10" s="58">
        <f t="shared" si="4"/>
        <v>0.15231217702398303</v>
      </c>
      <c r="L10" s="58">
        <f t="shared" si="5"/>
        <v>0.16266949339693476</v>
      </c>
    </row>
    <row r="11" spans="1:12" ht="20.100000000000001" customHeight="1" x14ac:dyDescent="0.15">
      <c r="B11" s="19" t="s">
        <v>23</v>
      </c>
      <c r="C11" s="39">
        <v>100193</v>
      </c>
      <c r="D11" s="40">
        <f t="shared" si="2"/>
        <v>31209</v>
      </c>
      <c r="E11" s="41">
        <v>15147</v>
      </c>
      <c r="F11" s="42">
        <v>16062</v>
      </c>
      <c r="G11" s="39">
        <v>32025</v>
      </c>
      <c r="H11" s="43">
        <f t="shared" si="3"/>
        <v>0.31148882656473009</v>
      </c>
      <c r="I11" s="26"/>
      <c r="J11" s="24">
        <f t="shared" si="1"/>
        <v>36959</v>
      </c>
      <c r="K11" s="58">
        <f t="shared" si="4"/>
        <v>0.15117822602377412</v>
      </c>
      <c r="L11" s="58">
        <f t="shared" si="5"/>
        <v>0.16031060054095594</v>
      </c>
    </row>
    <row r="12" spans="1:12" ht="20.100000000000001" customHeight="1" x14ac:dyDescent="0.15">
      <c r="B12" s="19" t="s">
        <v>24</v>
      </c>
      <c r="C12" s="39">
        <v>139563</v>
      </c>
      <c r="D12" s="40">
        <f t="shared" si="2"/>
        <v>49313</v>
      </c>
      <c r="E12" s="41">
        <v>24498</v>
      </c>
      <c r="F12" s="42">
        <v>24815</v>
      </c>
      <c r="G12" s="39">
        <v>41442</v>
      </c>
      <c r="H12" s="43">
        <f t="shared" si="3"/>
        <v>0.35333863559826029</v>
      </c>
      <c r="I12" s="26"/>
      <c r="J12" s="24">
        <f t="shared" si="1"/>
        <v>48808</v>
      </c>
      <c r="K12" s="58">
        <f t="shared" si="4"/>
        <v>0.17553362997356034</v>
      </c>
      <c r="L12" s="58">
        <f t="shared" si="5"/>
        <v>0.17780500562469995</v>
      </c>
    </row>
    <row r="13" spans="1:12" ht="20.100000000000001" customHeight="1" x14ac:dyDescent="0.15">
      <c r="B13" s="19" t="s">
        <v>25</v>
      </c>
      <c r="C13" s="39">
        <v>58539</v>
      </c>
      <c r="D13" s="40">
        <f t="shared" si="2"/>
        <v>20438</v>
      </c>
      <c r="E13" s="41">
        <v>9578</v>
      </c>
      <c r="F13" s="42">
        <v>10860</v>
      </c>
      <c r="G13" s="39">
        <v>17685</v>
      </c>
      <c r="H13" s="43">
        <f t="shared" si="3"/>
        <v>0.3491347648576163</v>
      </c>
      <c r="I13" s="26"/>
      <c r="J13" s="24">
        <f t="shared" si="1"/>
        <v>20416</v>
      </c>
      <c r="K13" s="58">
        <f t="shared" si="4"/>
        <v>0.16361741744819694</v>
      </c>
      <c r="L13" s="58">
        <f t="shared" si="5"/>
        <v>0.18551734740941936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7705</v>
      </c>
      <c r="E4" s="46">
        <f t="shared" ref="E4:K4" si="0">SUM(E5:E7)</f>
        <v>5285</v>
      </c>
      <c r="F4" s="46">
        <f t="shared" si="0"/>
        <v>8613</v>
      </c>
      <c r="G4" s="46">
        <f t="shared" si="0"/>
        <v>5261</v>
      </c>
      <c r="H4" s="46">
        <f t="shared" si="0"/>
        <v>4214</v>
      </c>
      <c r="I4" s="46">
        <f t="shared" si="0"/>
        <v>5243</v>
      </c>
      <c r="J4" s="45">
        <f t="shared" si="0"/>
        <v>3143</v>
      </c>
      <c r="K4" s="47">
        <f t="shared" si="0"/>
        <v>39464</v>
      </c>
      <c r="L4" s="55">
        <f>K4/人口統計!D5</f>
        <v>0.18089641452525235</v>
      </c>
    </row>
    <row r="5" spans="1:12" ht="20.100000000000001" customHeight="1" x14ac:dyDescent="0.15">
      <c r="B5" s="117"/>
      <c r="C5" s="118" t="s">
        <v>15</v>
      </c>
      <c r="D5" s="48">
        <v>986</v>
      </c>
      <c r="E5" s="49">
        <v>791</v>
      </c>
      <c r="F5" s="49">
        <v>799</v>
      </c>
      <c r="G5" s="49">
        <v>620</v>
      </c>
      <c r="H5" s="49">
        <v>494</v>
      </c>
      <c r="I5" s="49">
        <v>521</v>
      </c>
      <c r="J5" s="48">
        <v>337</v>
      </c>
      <c r="K5" s="50">
        <f>SUM(D5:J5)</f>
        <v>4548</v>
      </c>
      <c r="L5" s="56">
        <f>K5/人口統計!D5</f>
        <v>2.0847275827611179E-2</v>
      </c>
    </row>
    <row r="6" spans="1:12" ht="20.100000000000001" customHeight="1" x14ac:dyDescent="0.15">
      <c r="B6" s="117"/>
      <c r="C6" s="118" t="s">
        <v>145</v>
      </c>
      <c r="D6" s="48">
        <v>3361</v>
      </c>
      <c r="E6" s="49">
        <v>2026</v>
      </c>
      <c r="F6" s="49">
        <v>3039</v>
      </c>
      <c r="G6" s="49">
        <v>1678</v>
      </c>
      <c r="H6" s="49">
        <v>1189</v>
      </c>
      <c r="I6" s="49">
        <v>1315</v>
      </c>
      <c r="J6" s="48">
        <v>833</v>
      </c>
      <c r="K6" s="50">
        <f>SUM(D6:J6)</f>
        <v>13441</v>
      </c>
      <c r="L6" s="56">
        <f>K6/人口統計!D5</f>
        <v>6.161130923459144E-2</v>
      </c>
    </row>
    <row r="7" spans="1:12" ht="20.100000000000001" customHeight="1" x14ac:dyDescent="0.15">
      <c r="B7" s="117"/>
      <c r="C7" s="119" t="s">
        <v>144</v>
      </c>
      <c r="D7" s="51">
        <v>3358</v>
      </c>
      <c r="E7" s="52">
        <v>2468</v>
      </c>
      <c r="F7" s="52">
        <v>4775</v>
      </c>
      <c r="G7" s="52">
        <v>2963</v>
      </c>
      <c r="H7" s="52">
        <v>2531</v>
      </c>
      <c r="I7" s="52">
        <v>3407</v>
      </c>
      <c r="J7" s="51">
        <v>1973</v>
      </c>
      <c r="K7" s="53">
        <f>SUM(D7:J7)</f>
        <v>21475</v>
      </c>
      <c r="L7" s="57">
        <f>K7/人口統計!D5</f>
        <v>9.8437829463049714E-2</v>
      </c>
    </row>
    <row r="8" spans="1:12" ht="20.100000000000001" customHeight="1" thickBot="1" x14ac:dyDescent="0.2">
      <c r="B8" s="190" t="s">
        <v>68</v>
      </c>
      <c r="C8" s="191"/>
      <c r="D8" s="45">
        <v>95</v>
      </c>
      <c r="E8" s="46">
        <v>129</v>
      </c>
      <c r="F8" s="46">
        <v>102</v>
      </c>
      <c r="G8" s="46">
        <v>93</v>
      </c>
      <c r="H8" s="46">
        <v>82</v>
      </c>
      <c r="I8" s="46">
        <v>72</v>
      </c>
      <c r="J8" s="45">
        <v>60</v>
      </c>
      <c r="K8" s="47">
        <f>SUM(D8:J8)</f>
        <v>633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7800</v>
      </c>
      <c r="E9" s="34">
        <f t="shared" ref="E9:K9" si="1">E4+E8</f>
        <v>5414</v>
      </c>
      <c r="F9" s="34">
        <f t="shared" si="1"/>
        <v>8715</v>
      </c>
      <c r="G9" s="34">
        <f t="shared" si="1"/>
        <v>5354</v>
      </c>
      <c r="H9" s="34">
        <f t="shared" si="1"/>
        <v>4296</v>
      </c>
      <c r="I9" s="34">
        <f t="shared" si="1"/>
        <v>5315</v>
      </c>
      <c r="J9" s="35">
        <f t="shared" si="1"/>
        <v>3203</v>
      </c>
      <c r="K9" s="54">
        <f t="shared" si="1"/>
        <v>40097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1327</v>
      </c>
      <c r="E24" s="46">
        <v>833</v>
      </c>
      <c r="F24" s="46">
        <v>1180</v>
      </c>
      <c r="G24" s="46">
        <v>807</v>
      </c>
      <c r="H24" s="46">
        <v>626</v>
      </c>
      <c r="I24" s="46">
        <v>899</v>
      </c>
      <c r="J24" s="45">
        <v>540</v>
      </c>
      <c r="K24" s="47">
        <f>SUM(D24:J24)</f>
        <v>6212</v>
      </c>
      <c r="L24" s="55">
        <f>K24/人口統計!D6</f>
        <v>0.14058751640791201</v>
      </c>
    </row>
    <row r="25" spans="1:12" ht="20.100000000000001" customHeight="1" x14ac:dyDescent="0.15">
      <c r="B25" s="198" t="s">
        <v>44</v>
      </c>
      <c r="C25" s="199"/>
      <c r="D25" s="45">
        <v>1205</v>
      </c>
      <c r="E25" s="46">
        <v>948</v>
      </c>
      <c r="F25" s="46">
        <v>1189</v>
      </c>
      <c r="G25" s="46">
        <v>688</v>
      </c>
      <c r="H25" s="46">
        <v>560</v>
      </c>
      <c r="I25" s="46">
        <v>656</v>
      </c>
      <c r="J25" s="45">
        <v>418</v>
      </c>
      <c r="K25" s="47">
        <f t="shared" ref="K25:K31" si="2">SUM(D25:J25)</f>
        <v>5664</v>
      </c>
      <c r="L25" s="55">
        <f>K25/人口統計!D7</f>
        <v>0.18707887435592549</v>
      </c>
    </row>
    <row r="26" spans="1:12" ht="20.100000000000001" customHeight="1" x14ac:dyDescent="0.15">
      <c r="B26" s="198" t="s">
        <v>45</v>
      </c>
      <c r="C26" s="199"/>
      <c r="D26" s="45">
        <v>873</v>
      </c>
      <c r="E26" s="46">
        <v>454</v>
      </c>
      <c r="F26" s="46">
        <v>859</v>
      </c>
      <c r="G26" s="46">
        <v>549</v>
      </c>
      <c r="H26" s="46">
        <v>436</v>
      </c>
      <c r="I26" s="46">
        <v>489</v>
      </c>
      <c r="J26" s="45">
        <v>296</v>
      </c>
      <c r="K26" s="47">
        <f t="shared" si="2"/>
        <v>3956</v>
      </c>
      <c r="L26" s="55">
        <f>K26/人口統計!D8</f>
        <v>0.21035839625651387</v>
      </c>
    </row>
    <row r="27" spans="1:12" ht="20.100000000000001" customHeight="1" x14ac:dyDescent="0.15">
      <c r="B27" s="198" t="s">
        <v>46</v>
      </c>
      <c r="C27" s="199"/>
      <c r="D27" s="45">
        <v>289</v>
      </c>
      <c r="E27" s="46">
        <v>172</v>
      </c>
      <c r="F27" s="46">
        <v>364</v>
      </c>
      <c r="G27" s="46">
        <v>177</v>
      </c>
      <c r="H27" s="46">
        <v>180</v>
      </c>
      <c r="I27" s="46">
        <v>200</v>
      </c>
      <c r="J27" s="45">
        <v>139</v>
      </c>
      <c r="K27" s="47">
        <f t="shared" si="2"/>
        <v>1521</v>
      </c>
      <c r="L27" s="55">
        <f>K27/人口統計!D9</f>
        <v>0.15733940208958311</v>
      </c>
    </row>
    <row r="28" spans="1:12" ht="20.100000000000001" customHeight="1" x14ac:dyDescent="0.15">
      <c r="B28" s="198" t="s">
        <v>47</v>
      </c>
      <c r="C28" s="199"/>
      <c r="D28" s="45">
        <v>384</v>
      </c>
      <c r="E28" s="46">
        <v>251</v>
      </c>
      <c r="F28" s="46">
        <v>522</v>
      </c>
      <c r="G28" s="46">
        <v>347</v>
      </c>
      <c r="H28" s="46">
        <v>275</v>
      </c>
      <c r="I28" s="46">
        <v>381</v>
      </c>
      <c r="J28" s="45">
        <v>187</v>
      </c>
      <c r="K28" s="47">
        <f t="shared" si="2"/>
        <v>2347</v>
      </c>
      <c r="L28" s="55">
        <f>K28/人口統計!D10</f>
        <v>0.16455163710299375</v>
      </c>
    </row>
    <row r="29" spans="1:12" ht="20.100000000000001" customHeight="1" x14ac:dyDescent="0.15">
      <c r="B29" s="198" t="s">
        <v>48</v>
      </c>
      <c r="C29" s="199"/>
      <c r="D29" s="45">
        <v>790</v>
      </c>
      <c r="E29" s="46">
        <v>639</v>
      </c>
      <c r="F29" s="46">
        <v>1396</v>
      </c>
      <c r="G29" s="46">
        <v>705</v>
      </c>
      <c r="H29" s="46">
        <v>622</v>
      </c>
      <c r="I29" s="46">
        <v>708</v>
      </c>
      <c r="J29" s="45">
        <v>411</v>
      </c>
      <c r="K29" s="47">
        <f t="shared" si="2"/>
        <v>5271</v>
      </c>
      <c r="L29" s="55">
        <f>K29/人口統計!D11</f>
        <v>0.168893588387965</v>
      </c>
    </row>
    <row r="30" spans="1:12" ht="20.100000000000001" customHeight="1" x14ac:dyDescent="0.15">
      <c r="B30" s="198" t="s">
        <v>49</v>
      </c>
      <c r="C30" s="199"/>
      <c r="D30" s="45">
        <v>2309</v>
      </c>
      <c r="E30" s="46">
        <v>1585</v>
      </c>
      <c r="F30" s="46">
        <v>2293</v>
      </c>
      <c r="G30" s="46">
        <v>1576</v>
      </c>
      <c r="H30" s="46">
        <v>1194</v>
      </c>
      <c r="I30" s="46">
        <v>1364</v>
      </c>
      <c r="J30" s="45">
        <v>810</v>
      </c>
      <c r="K30" s="47">
        <f t="shared" si="2"/>
        <v>11131</v>
      </c>
      <c r="L30" s="55">
        <f>K30/人口統計!D12</f>
        <v>0.22572141220367856</v>
      </c>
    </row>
    <row r="31" spans="1:12" ht="20.100000000000001" customHeight="1" thickBot="1" x14ac:dyDescent="0.2">
      <c r="B31" s="194" t="s">
        <v>25</v>
      </c>
      <c r="C31" s="195"/>
      <c r="D31" s="45">
        <v>528</v>
      </c>
      <c r="E31" s="46">
        <v>403</v>
      </c>
      <c r="F31" s="46">
        <v>810</v>
      </c>
      <c r="G31" s="46">
        <v>412</v>
      </c>
      <c r="H31" s="46">
        <v>321</v>
      </c>
      <c r="I31" s="46">
        <v>546</v>
      </c>
      <c r="J31" s="45">
        <v>342</v>
      </c>
      <c r="K31" s="47">
        <f t="shared" si="2"/>
        <v>3362</v>
      </c>
      <c r="L31" s="59">
        <f>K31/人口統計!D13</f>
        <v>0.16449750464820431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7705</v>
      </c>
      <c r="E32" s="34">
        <f t="shared" ref="E32:J32" si="3">SUM(E24:E31)</f>
        <v>5285</v>
      </c>
      <c r="F32" s="34">
        <f t="shared" si="3"/>
        <v>8613</v>
      </c>
      <c r="G32" s="34">
        <f t="shared" si="3"/>
        <v>5261</v>
      </c>
      <c r="H32" s="34">
        <f t="shared" si="3"/>
        <v>4214</v>
      </c>
      <c r="I32" s="34">
        <f t="shared" si="3"/>
        <v>5243</v>
      </c>
      <c r="J32" s="35">
        <f t="shared" si="3"/>
        <v>3143</v>
      </c>
      <c r="K32" s="54">
        <f>SUM(K24:K31)</f>
        <v>39464</v>
      </c>
      <c r="L32" s="60">
        <f>K32/人口統計!D5</f>
        <v>0.18089641452525235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5226</v>
      </c>
      <c r="E5" s="149">
        <v>286041.50999999995</v>
      </c>
      <c r="F5" s="151">
        <v>1624</v>
      </c>
      <c r="G5" s="152">
        <v>30982.259999999991</v>
      </c>
      <c r="H5" s="150">
        <v>552</v>
      </c>
      <c r="I5" s="149">
        <v>111827.07999999997</v>
      </c>
      <c r="J5" s="151">
        <v>1104</v>
      </c>
      <c r="K5" s="152">
        <v>336261.74000000005</v>
      </c>
      <c r="M5" s="162">
        <f>Q5+Q7</f>
        <v>38556</v>
      </c>
      <c r="N5" s="121" t="s">
        <v>108</v>
      </c>
      <c r="O5" s="122"/>
      <c r="P5" s="134"/>
      <c r="Q5" s="123">
        <v>30578</v>
      </c>
      <c r="R5" s="124">
        <v>1865637.8999999997</v>
      </c>
      <c r="S5" s="124">
        <f>R5/Q5*100</f>
        <v>6101.24239649421</v>
      </c>
    </row>
    <row r="6" spans="1:19" ht="20.100000000000001" customHeight="1" x14ac:dyDescent="0.15">
      <c r="B6" s="202" t="s">
        <v>115</v>
      </c>
      <c r="C6" s="202"/>
      <c r="D6" s="153">
        <v>4547</v>
      </c>
      <c r="E6" s="154">
        <v>274888.40000000002</v>
      </c>
      <c r="F6" s="155">
        <v>1414</v>
      </c>
      <c r="G6" s="156">
        <v>26782.790000000005</v>
      </c>
      <c r="H6" s="153">
        <v>502</v>
      </c>
      <c r="I6" s="154">
        <v>94758.840000000026</v>
      </c>
      <c r="J6" s="155">
        <v>891</v>
      </c>
      <c r="K6" s="156">
        <v>252851.14</v>
      </c>
      <c r="M6" s="58"/>
      <c r="N6" s="125"/>
      <c r="O6" s="94" t="s">
        <v>105</v>
      </c>
      <c r="P6" s="107"/>
      <c r="Q6" s="98">
        <f>Q5/Q$13</f>
        <v>0.61332637997432604</v>
      </c>
      <c r="R6" s="99">
        <f>R5/R$13</f>
        <v>0.38522151707541868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2901</v>
      </c>
      <c r="E7" s="154">
        <v>181551.22999999998</v>
      </c>
      <c r="F7" s="155">
        <v>892</v>
      </c>
      <c r="G7" s="156">
        <v>16028.019999999999</v>
      </c>
      <c r="H7" s="153">
        <v>528</v>
      </c>
      <c r="I7" s="154">
        <v>112960.99999999999</v>
      </c>
      <c r="J7" s="155">
        <v>642</v>
      </c>
      <c r="K7" s="156">
        <v>188339.06000000003</v>
      </c>
      <c r="M7" s="58"/>
      <c r="N7" s="126" t="s">
        <v>109</v>
      </c>
      <c r="O7" s="127"/>
      <c r="P7" s="135"/>
      <c r="Q7" s="128">
        <v>7978</v>
      </c>
      <c r="R7" s="129">
        <v>152182.72000000006</v>
      </c>
      <c r="S7" s="129">
        <f>R7/Q7*100</f>
        <v>1907.5297066934077</v>
      </c>
    </row>
    <row r="8" spans="1:19" ht="20.100000000000001" customHeight="1" x14ac:dyDescent="0.15">
      <c r="B8" s="202" t="s">
        <v>117</v>
      </c>
      <c r="C8" s="202"/>
      <c r="D8" s="153">
        <v>1070</v>
      </c>
      <c r="E8" s="154">
        <v>66958.100000000006</v>
      </c>
      <c r="F8" s="155">
        <v>301</v>
      </c>
      <c r="G8" s="156">
        <v>5565.19</v>
      </c>
      <c r="H8" s="153">
        <v>80</v>
      </c>
      <c r="I8" s="154">
        <v>15930.53</v>
      </c>
      <c r="J8" s="155">
        <v>340</v>
      </c>
      <c r="K8" s="156">
        <v>95636.36</v>
      </c>
      <c r="L8" s="89"/>
      <c r="M8" s="88"/>
      <c r="N8" s="130"/>
      <c r="O8" s="94" t="s">
        <v>105</v>
      </c>
      <c r="P8" s="107"/>
      <c r="Q8" s="98">
        <f>Q7/Q$13</f>
        <v>0.16002086007702182</v>
      </c>
      <c r="R8" s="99">
        <f>R7/R$13</f>
        <v>3.1423063538248065E-2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1885</v>
      </c>
      <c r="E9" s="154">
        <v>123731.57999999999</v>
      </c>
      <c r="F9" s="155">
        <v>426</v>
      </c>
      <c r="G9" s="156">
        <v>8898.58</v>
      </c>
      <c r="H9" s="153">
        <v>315</v>
      </c>
      <c r="I9" s="154">
        <v>59804.929999999993</v>
      </c>
      <c r="J9" s="155">
        <v>387</v>
      </c>
      <c r="K9" s="156">
        <v>109974.54</v>
      </c>
      <c r="L9" s="89"/>
      <c r="M9" s="88"/>
      <c r="N9" s="126" t="s">
        <v>110</v>
      </c>
      <c r="O9" s="127"/>
      <c r="P9" s="135"/>
      <c r="Q9" s="128">
        <v>4406</v>
      </c>
      <c r="R9" s="129">
        <v>884515.29000000015</v>
      </c>
      <c r="S9" s="129">
        <f>R9/Q9*100</f>
        <v>20075.244893327283</v>
      </c>
    </row>
    <row r="10" spans="1:19" ht="20.100000000000001" customHeight="1" x14ac:dyDescent="0.15">
      <c r="B10" s="202" t="s">
        <v>119</v>
      </c>
      <c r="C10" s="202"/>
      <c r="D10" s="153">
        <v>3765</v>
      </c>
      <c r="E10" s="154">
        <v>243859.25999999995</v>
      </c>
      <c r="F10" s="155">
        <v>663</v>
      </c>
      <c r="G10" s="156">
        <v>14303.53</v>
      </c>
      <c r="H10" s="153">
        <v>622</v>
      </c>
      <c r="I10" s="154">
        <v>132520.21999999997</v>
      </c>
      <c r="J10" s="155">
        <v>1006</v>
      </c>
      <c r="K10" s="156">
        <v>279141.53000000003</v>
      </c>
      <c r="L10" s="89"/>
      <c r="M10" s="88"/>
      <c r="N10" s="95"/>
      <c r="O10" s="94" t="s">
        <v>105</v>
      </c>
      <c r="P10" s="107"/>
      <c r="Q10" s="98">
        <f>Q9/Q$13</f>
        <v>8.8374518613607192E-2</v>
      </c>
      <c r="R10" s="99">
        <f>R9/R$13</f>
        <v>0.18263689963106131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8634</v>
      </c>
      <c r="E11" s="154">
        <v>517395.96000000008</v>
      </c>
      <c r="F11" s="155">
        <v>1959</v>
      </c>
      <c r="G11" s="156">
        <v>35834.479999999996</v>
      </c>
      <c r="H11" s="153">
        <v>1507</v>
      </c>
      <c r="I11" s="154">
        <v>299172.38</v>
      </c>
      <c r="J11" s="155">
        <v>1723</v>
      </c>
      <c r="K11" s="156">
        <v>455437.06999999989</v>
      </c>
      <c r="L11" s="89"/>
      <c r="M11" s="88"/>
      <c r="N11" s="126" t="s">
        <v>111</v>
      </c>
      <c r="O11" s="127"/>
      <c r="P11" s="135"/>
      <c r="Q11" s="101">
        <v>6894</v>
      </c>
      <c r="R11" s="102">
        <v>1940690.2899999993</v>
      </c>
      <c r="S11" s="102">
        <f>R11/Q11*100</f>
        <v>28150.424862199005</v>
      </c>
    </row>
    <row r="12" spans="1:19" ht="20.100000000000001" customHeight="1" thickBot="1" x14ac:dyDescent="0.2">
      <c r="B12" s="203" t="s">
        <v>121</v>
      </c>
      <c r="C12" s="203"/>
      <c r="D12" s="157">
        <v>2550</v>
      </c>
      <c r="E12" s="158">
        <v>171211.86000000004</v>
      </c>
      <c r="F12" s="159">
        <v>699</v>
      </c>
      <c r="G12" s="160">
        <v>13787.869999999999</v>
      </c>
      <c r="H12" s="157">
        <v>300</v>
      </c>
      <c r="I12" s="158">
        <v>57540.310000000005</v>
      </c>
      <c r="J12" s="159">
        <v>801</v>
      </c>
      <c r="K12" s="160">
        <v>223048.85</v>
      </c>
      <c r="L12" s="89"/>
      <c r="M12" s="88"/>
      <c r="N12" s="125"/>
      <c r="O12" s="84" t="s">
        <v>105</v>
      </c>
      <c r="P12" s="108"/>
      <c r="Q12" s="103">
        <f>Q11/Q$13</f>
        <v>0.13827824133504493</v>
      </c>
      <c r="R12" s="104">
        <f>R11/R$13</f>
        <v>0.40071851975527195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30578</v>
      </c>
      <c r="E13" s="149">
        <v>1865637.8999999997</v>
      </c>
      <c r="F13" s="151">
        <v>7978</v>
      </c>
      <c r="G13" s="152">
        <v>152182.72000000006</v>
      </c>
      <c r="H13" s="150">
        <v>4406</v>
      </c>
      <c r="I13" s="149">
        <v>884515.29000000015</v>
      </c>
      <c r="J13" s="151">
        <v>6894</v>
      </c>
      <c r="K13" s="152">
        <v>1940690.2899999993</v>
      </c>
      <c r="M13" s="58"/>
      <c r="N13" s="131" t="s">
        <v>112</v>
      </c>
      <c r="O13" s="132"/>
      <c r="P13" s="133"/>
      <c r="Q13" s="96">
        <f>Q5+Q7+Q9+Q11</f>
        <v>49856</v>
      </c>
      <c r="R13" s="97">
        <f>R5+R7+R9+R11</f>
        <v>4843026.1999999993</v>
      </c>
      <c r="S13" s="97">
        <f>R13/Q13*100</f>
        <v>9714.0288029525018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0.61438984246414297</v>
      </c>
      <c r="O16" s="58">
        <f>F5/(D5+F5+H5+J5)</f>
        <v>0.19092405360921702</v>
      </c>
      <c r="P16" s="58">
        <f>H5/(D5+F5+H5+J5)</f>
        <v>6.4895367975546667E-2</v>
      </c>
      <c r="Q16" s="58">
        <f>J5/(D5+F5+H5+J5)</f>
        <v>0.12979073595109333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0.61830296437313026</v>
      </c>
      <c r="O17" s="58">
        <f t="shared" ref="O17:O23" si="1">F6/(D6+F6+H6+J6)</f>
        <v>0.19227631221104161</v>
      </c>
      <c r="P17" s="58">
        <f t="shared" ref="P17:P23" si="2">H6/(D6+F6+H6+J6)</f>
        <v>6.8262170247484363E-2</v>
      </c>
      <c r="Q17" s="58">
        <f t="shared" ref="Q17:Q23" si="3">J6/(D6+F6+H6+J6)</f>
        <v>0.12115855316834376</v>
      </c>
    </row>
    <row r="18" spans="13:17" ht="20.100000000000001" customHeight="1" x14ac:dyDescent="0.15">
      <c r="M18" s="14" t="s">
        <v>135</v>
      </c>
      <c r="N18" s="58">
        <f t="shared" si="0"/>
        <v>0.58452548861575659</v>
      </c>
      <c r="O18" s="58">
        <f t="shared" si="1"/>
        <v>0.17973000201491032</v>
      </c>
      <c r="P18" s="58">
        <f t="shared" si="2"/>
        <v>0.10638726576667339</v>
      </c>
      <c r="Q18" s="58">
        <f t="shared" si="3"/>
        <v>0.12935724360265968</v>
      </c>
    </row>
    <row r="19" spans="13:17" ht="20.100000000000001" customHeight="1" x14ac:dyDescent="0.15">
      <c r="M19" s="14" t="s">
        <v>136</v>
      </c>
      <c r="N19" s="58">
        <f t="shared" si="0"/>
        <v>0.59743160245672811</v>
      </c>
      <c r="O19" s="58">
        <f t="shared" si="1"/>
        <v>0.16806253489670575</v>
      </c>
      <c r="P19" s="58">
        <f t="shared" si="2"/>
        <v>4.4667783361250699E-2</v>
      </c>
      <c r="Q19" s="58">
        <f t="shared" si="3"/>
        <v>0.18983807928531546</v>
      </c>
    </row>
    <row r="20" spans="13:17" ht="20.100000000000001" customHeight="1" x14ac:dyDescent="0.15">
      <c r="M20" s="14" t="s">
        <v>137</v>
      </c>
      <c r="N20" s="58">
        <f t="shared" si="0"/>
        <v>0.62562230335214075</v>
      </c>
      <c r="O20" s="58">
        <f t="shared" si="1"/>
        <v>0.14138732160637238</v>
      </c>
      <c r="P20" s="58">
        <f t="shared" si="2"/>
        <v>0.10454696315964156</v>
      </c>
      <c r="Q20" s="58">
        <f t="shared" si="3"/>
        <v>0.12844341188184533</v>
      </c>
    </row>
    <row r="21" spans="13:17" ht="20.100000000000001" customHeight="1" x14ac:dyDescent="0.15">
      <c r="M21" s="14" t="s">
        <v>138</v>
      </c>
      <c r="N21" s="58">
        <f t="shared" si="0"/>
        <v>0.62169749009247033</v>
      </c>
      <c r="O21" s="58">
        <f t="shared" si="1"/>
        <v>0.1094782034346103</v>
      </c>
      <c r="P21" s="58">
        <f t="shared" si="2"/>
        <v>0.10270805812417437</v>
      </c>
      <c r="Q21" s="58">
        <f t="shared" si="3"/>
        <v>0.16611624834874505</v>
      </c>
    </row>
    <row r="22" spans="13:17" ht="20.100000000000001" customHeight="1" x14ac:dyDescent="0.15">
      <c r="M22" s="14" t="s">
        <v>139</v>
      </c>
      <c r="N22" s="58">
        <f t="shared" si="0"/>
        <v>0.6246111553208421</v>
      </c>
      <c r="O22" s="58">
        <f t="shared" si="1"/>
        <v>0.14172032120379077</v>
      </c>
      <c r="P22" s="58">
        <f t="shared" si="2"/>
        <v>0.10902119655646386</v>
      </c>
      <c r="Q22" s="58">
        <f t="shared" si="3"/>
        <v>0.12464732691890328</v>
      </c>
    </row>
    <row r="23" spans="13:17" ht="20.100000000000001" customHeight="1" x14ac:dyDescent="0.15">
      <c r="M23" s="14" t="s">
        <v>140</v>
      </c>
      <c r="N23" s="58">
        <f t="shared" si="0"/>
        <v>0.58620689655172409</v>
      </c>
      <c r="O23" s="58">
        <f t="shared" si="1"/>
        <v>0.16068965517241379</v>
      </c>
      <c r="P23" s="58">
        <f t="shared" si="2"/>
        <v>6.8965517241379309E-2</v>
      </c>
      <c r="Q23" s="58">
        <f t="shared" si="3"/>
        <v>0.18413793103448275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0.61332637997432604</v>
      </c>
      <c r="O24" s="58">
        <f t="shared" ref="O24" si="5">F13/(D13+F13+H13+J13)</f>
        <v>0.16002086007702182</v>
      </c>
      <c r="P24" s="58">
        <f t="shared" ref="P24" si="6">H13/(D13+F13+H13+J13)</f>
        <v>8.8374518613607192E-2</v>
      </c>
      <c r="Q24" s="58">
        <f t="shared" ref="Q24" si="7">J13/(D13+F13+H13+J13)</f>
        <v>0.13827824133504493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0.37385544786290859</v>
      </c>
      <c r="O29" s="58">
        <f>G5/(E5+G5+I5+K5)</f>
        <v>4.0493726550755088E-2</v>
      </c>
      <c r="P29" s="58">
        <f>I5/(E5+G5+I5+K5)</f>
        <v>0.14615767857120215</v>
      </c>
      <c r="Q29" s="58">
        <f>K5/(E5+G5+I5+K5)</f>
        <v>0.43949314701513414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0.42337343619560075</v>
      </c>
      <c r="O30" s="58">
        <f t="shared" ref="O30:O37" si="9">G6/(E6+G6+I6+K6)</f>
        <v>4.1249910266148646E-2</v>
      </c>
      <c r="P30" s="58">
        <f t="shared" ref="P30:P37" si="10">I6/(E6+G6+I6+K6)</f>
        <v>0.145944229369843</v>
      </c>
      <c r="Q30" s="58">
        <f t="shared" ref="Q30:Q37" si="11">K6/(E6+G6+I6+K6)</f>
        <v>0.38943242416840768</v>
      </c>
    </row>
    <row r="31" spans="13:17" ht="20.100000000000001" customHeight="1" x14ac:dyDescent="0.15">
      <c r="M31" s="14" t="s">
        <v>135</v>
      </c>
      <c r="N31" s="58">
        <f t="shared" si="8"/>
        <v>0.36391813883802882</v>
      </c>
      <c r="O31" s="58">
        <f t="shared" si="9"/>
        <v>3.212805117133441E-2</v>
      </c>
      <c r="P31" s="58">
        <f t="shared" si="10"/>
        <v>0.22642951458540142</v>
      </c>
      <c r="Q31" s="58">
        <f t="shared" si="11"/>
        <v>0.37752429540523547</v>
      </c>
    </row>
    <row r="32" spans="13:17" ht="20.100000000000001" customHeight="1" x14ac:dyDescent="0.15">
      <c r="M32" s="14" t="s">
        <v>136</v>
      </c>
      <c r="N32" s="58">
        <f t="shared" si="8"/>
        <v>0.36372445287412947</v>
      </c>
      <c r="O32" s="58">
        <f t="shared" si="9"/>
        <v>3.0230781457218411E-2</v>
      </c>
      <c r="P32" s="58">
        <f t="shared" si="10"/>
        <v>8.6536555073171206E-2</v>
      </c>
      <c r="Q32" s="58">
        <f t="shared" si="11"/>
        <v>0.51950821059548102</v>
      </c>
    </row>
    <row r="33" spans="13:17" ht="20.100000000000001" customHeight="1" x14ac:dyDescent="0.15">
      <c r="M33" s="14" t="s">
        <v>137</v>
      </c>
      <c r="N33" s="58">
        <f t="shared" si="8"/>
        <v>0.40915224822701579</v>
      </c>
      <c r="O33" s="58">
        <f t="shared" si="9"/>
        <v>2.9425584099289435E-2</v>
      </c>
      <c r="P33" s="58">
        <f t="shared" si="10"/>
        <v>0.19776132790480253</v>
      </c>
      <c r="Q33" s="58">
        <f t="shared" si="11"/>
        <v>0.3636608397688923</v>
      </c>
    </row>
    <row r="34" spans="13:17" ht="20.100000000000001" customHeight="1" x14ac:dyDescent="0.15">
      <c r="M34" s="14" t="s">
        <v>138</v>
      </c>
      <c r="N34" s="58">
        <f t="shared" si="8"/>
        <v>0.36406438617492276</v>
      </c>
      <c r="O34" s="58">
        <f t="shared" si="9"/>
        <v>2.1354144474909804E-2</v>
      </c>
      <c r="P34" s="58">
        <f t="shared" si="10"/>
        <v>0.19784318442558105</v>
      </c>
      <c r="Q34" s="58">
        <f t="shared" si="11"/>
        <v>0.41673828492458648</v>
      </c>
    </row>
    <row r="35" spans="13:17" ht="20.100000000000001" customHeight="1" x14ac:dyDescent="0.15">
      <c r="M35" s="14" t="s">
        <v>139</v>
      </c>
      <c r="N35" s="58">
        <f t="shared" si="8"/>
        <v>0.39561108661397393</v>
      </c>
      <c r="O35" s="58">
        <f t="shared" si="9"/>
        <v>2.7399745392381325E-2</v>
      </c>
      <c r="P35" s="58">
        <f t="shared" si="10"/>
        <v>0.2287530624257072</v>
      </c>
      <c r="Q35" s="58">
        <f t="shared" si="11"/>
        <v>0.3482361055679376</v>
      </c>
    </row>
    <row r="36" spans="13:17" ht="20.100000000000001" customHeight="1" x14ac:dyDescent="0.15">
      <c r="M36" s="14" t="s">
        <v>140</v>
      </c>
      <c r="N36" s="58">
        <f t="shared" si="8"/>
        <v>0.36773184171125739</v>
      </c>
      <c r="O36" s="58">
        <f t="shared" si="9"/>
        <v>2.9613829488070471E-2</v>
      </c>
      <c r="P36" s="58">
        <f t="shared" si="10"/>
        <v>0.12358608900654826</v>
      </c>
      <c r="Q36" s="58">
        <f t="shared" si="11"/>
        <v>0.47906823979412394</v>
      </c>
    </row>
    <row r="37" spans="13:17" ht="20.100000000000001" customHeight="1" x14ac:dyDescent="0.15">
      <c r="M37" s="14" t="s">
        <v>141</v>
      </c>
      <c r="N37" s="58">
        <f t="shared" si="8"/>
        <v>0.38522151707541868</v>
      </c>
      <c r="O37" s="58">
        <f t="shared" si="9"/>
        <v>3.1423063538248065E-2</v>
      </c>
      <c r="P37" s="58">
        <f t="shared" si="10"/>
        <v>0.18263689963106131</v>
      </c>
      <c r="Q37" s="58">
        <f t="shared" si="11"/>
        <v>0.40071851975527195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4772</v>
      </c>
      <c r="F5" s="164">
        <f t="shared" ref="F5:F16" si="0">E5/SUM(E$5:E$16)</f>
        <v>0.15605991235528813</v>
      </c>
      <c r="G5" s="165">
        <v>266991.53000000003</v>
      </c>
      <c r="H5" s="166">
        <f t="shared" ref="H5:H16" si="1">G5/SUM(G$5:G$16)</f>
        <v>0.14311004831108973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214</v>
      </c>
      <c r="F6" s="168">
        <f t="shared" si="0"/>
        <v>6.9984956504676567E-3</v>
      </c>
      <c r="G6" s="169">
        <v>15606.949999999999</v>
      </c>
      <c r="H6" s="170">
        <f t="shared" si="1"/>
        <v>8.3654764946616902E-3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1611</v>
      </c>
      <c r="F7" s="168">
        <f t="shared" si="0"/>
        <v>5.2684936882726144E-2</v>
      </c>
      <c r="G7" s="169">
        <v>77463.38</v>
      </c>
      <c r="H7" s="170">
        <f t="shared" si="1"/>
        <v>4.1521122614415151E-2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304</v>
      </c>
      <c r="F8" s="168">
        <f t="shared" si="0"/>
        <v>9.941788213748446E-3</v>
      </c>
      <c r="G8" s="169">
        <v>12949.91</v>
      </c>
      <c r="H8" s="170">
        <f t="shared" si="1"/>
        <v>6.9412772971646844E-3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3408</v>
      </c>
      <c r="F9" s="168">
        <f t="shared" si="0"/>
        <v>0.11145267839623259</v>
      </c>
      <c r="G9" s="169">
        <v>46897.450000000012</v>
      </c>
      <c r="H9" s="170">
        <f t="shared" si="1"/>
        <v>2.5137487826549836E-2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6368</v>
      </c>
      <c r="F10" s="168">
        <f t="shared" si="0"/>
        <v>0.20825430047746746</v>
      </c>
      <c r="G10" s="169">
        <v>692692.77000000014</v>
      </c>
      <c r="H10" s="170">
        <f t="shared" si="1"/>
        <v>0.3712900397231424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3243</v>
      </c>
      <c r="F11" s="168">
        <f t="shared" si="0"/>
        <v>0.10605664203021781</v>
      </c>
      <c r="G11" s="169">
        <v>281162.66999999993</v>
      </c>
      <c r="H11" s="170">
        <f t="shared" si="1"/>
        <v>0.15070591672692749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1270</v>
      </c>
      <c r="F12" s="168">
        <f t="shared" si="0"/>
        <v>4.1533128392962262E-2</v>
      </c>
      <c r="G12" s="169">
        <v>134269.68000000005</v>
      </c>
      <c r="H12" s="170">
        <f t="shared" si="1"/>
        <v>7.1969850097920937E-2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261</v>
      </c>
      <c r="F13" s="168">
        <f t="shared" si="0"/>
        <v>8.5355484335142909E-3</v>
      </c>
      <c r="G13" s="169">
        <v>20392.09</v>
      </c>
      <c r="H13" s="170">
        <f t="shared" si="1"/>
        <v>1.0930357922081234E-2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2</v>
      </c>
      <c r="F14" s="168">
        <f t="shared" si="0"/>
        <v>6.5406501406239774E-5</v>
      </c>
      <c r="G14" s="169">
        <v>34.28</v>
      </c>
      <c r="H14" s="170">
        <f t="shared" si="1"/>
        <v>1.8374412312271311E-5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8085</v>
      </c>
      <c r="F15" s="168">
        <f t="shared" si="0"/>
        <v>0.2644057819347243</v>
      </c>
      <c r="G15" s="169">
        <v>105317.45999999998</v>
      </c>
      <c r="H15" s="170">
        <f t="shared" si="1"/>
        <v>5.6451179513452188E-2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1040</v>
      </c>
      <c r="F16" s="172">
        <f t="shared" si="0"/>
        <v>3.4011380731244684E-2</v>
      </c>
      <c r="G16" s="173">
        <v>211859.73</v>
      </c>
      <c r="H16" s="174">
        <f t="shared" si="1"/>
        <v>0.11355886906028226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1</v>
      </c>
      <c r="F18" s="168">
        <f t="shared" si="2"/>
        <v>1.25344697919278E-4</v>
      </c>
      <c r="G18" s="169">
        <v>80.459999999999994</v>
      </c>
      <c r="H18" s="170">
        <f t="shared" si="3"/>
        <v>5.287065443435366E-4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470</v>
      </c>
      <c r="F19" s="168">
        <f t="shared" si="2"/>
        <v>5.8912008022060668E-2</v>
      </c>
      <c r="G19" s="169">
        <v>15046.759999999997</v>
      </c>
      <c r="H19" s="170">
        <f t="shared" si="3"/>
        <v>9.8872986367966084E-2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91</v>
      </c>
      <c r="F20" s="168">
        <f t="shared" si="2"/>
        <v>1.1406367510654299E-2</v>
      </c>
      <c r="G20" s="169">
        <v>3229.3700000000003</v>
      </c>
      <c r="H20" s="170">
        <f t="shared" si="3"/>
        <v>2.1220346173336901E-2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364</v>
      </c>
      <c r="F21" s="168">
        <f t="shared" si="2"/>
        <v>4.5625470042617196E-2</v>
      </c>
      <c r="G21" s="169">
        <v>4236.4699999999993</v>
      </c>
      <c r="H21" s="170">
        <f t="shared" si="3"/>
        <v>2.783804889280465E-2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2386</v>
      </c>
      <c r="F23" s="168">
        <f t="shared" si="2"/>
        <v>0.29907244923539733</v>
      </c>
      <c r="G23" s="169">
        <v>79166.749999999971</v>
      </c>
      <c r="H23" s="170">
        <f t="shared" si="3"/>
        <v>0.52020853615969009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86</v>
      </c>
      <c r="F24" s="168">
        <f t="shared" si="2"/>
        <v>1.0779644021057909E-2</v>
      </c>
      <c r="G24" s="169">
        <v>3125.9100000000008</v>
      </c>
      <c r="H24" s="170">
        <f t="shared" si="3"/>
        <v>2.0540505518629192E-2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17</v>
      </c>
      <c r="F25" s="168">
        <f t="shared" si="2"/>
        <v>2.1308598646277263E-3</v>
      </c>
      <c r="G25" s="169">
        <v>764.30000000000007</v>
      </c>
      <c r="H25" s="170">
        <f t="shared" si="3"/>
        <v>5.0222521978842286E-3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4294</v>
      </c>
      <c r="F27" s="168">
        <f t="shared" si="2"/>
        <v>0.5382301328653798</v>
      </c>
      <c r="G27" s="169">
        <v>25994.699999999993</v>
      </c>
      <c r="H27" s="170">
        <f t="shared" si="3"/>
        <v>0.1708124286384157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269</v>
      </c>
      <c r="F28" s="172">
        <f t="shared" si="2"/>
        <v>3.3717723740285789E-2</v>
      </c>
      <c r="G28" s="173">
        <v>20538</v>
      </c>
      <c r="H28" s="174">
        <f t="shared" si="3"/>
        <v>0.13495618950692959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135</v>
      </c>
      <c r="F29" s="176">
        <f>E29/SUM(E$29:E$39)</f>
        <v>4.300732717425932E-2</v>
      </c>
      <c r="G29" s="177">
        <v>19683.090000000004</v>
      </c>
      <c r="H29" s="178">
        <f>G29/SUM(G$29:G$39)</f>
        <v>2.6539030911688067E-2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3</v>
      </c>
      <c r="F30" s="168">
        <f t="shared" ref="F30:F40" si="4">E30/SUM(E$29:E$39)</f>
        <v>9.5571838165020703E-4</v>
      </c>
      <c r="G30" s="169">
        <v>463.96</v>
      </c>
      <c r="H30" s="170">
        <f t="shared" ref="H30:H40" si="5">G30/SUM(G$29:G$39)</f>
        <v>6.2556482654841251E-4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162</v>
      </c>
      <c r="F31" s="168">
        <f t="shared" si="4"/>
        <v>5.1608792609111179E-2</v>
      </c>
      <c r="G31" s="169">
        <v>24104.489999999998</v>
      </c>
      <c r="H31" s="170">
        <f t="shared" si="5"/>
        <v>3.2500476562393188E-2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9</v>
      </c>
      <c r="F32" s="168">
        <f t="shared" si="4"/>
        <v>2.8671551449506211E-3</v>
      </c>
      <c r="G32" s="169">
        <v>403.25</v>
      </c>
      <c r="H32" s="170">
        <f t="shared" si="5"/>
        <v>5.4370854449876569E-4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566</v>
      </c>
      <c r="F33" s="168">
        <f t="shared" si="4"/>
        <v>0.18031220133800574</v>
      </c>
      <c r="G33" s="169">
        <v>118585.59000000001</v>
      </c>
      <c r="H33" s="170">
        <f t="shared" si="5"/>
        <v>0.15989088291984474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139</v>
      </c>
      <c r="F34" s="168">
        <f t="shared" si="4"/>
        <v>4.4281618349792926E-2</v>
      </c>
      <c r="G34" s="169">
        <v>9129.6999999999989</v>
      </c>
      <c r="H34" s="170">
        <f t="shared" si="5"/>
        <v>1.2309723245407019E-2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1975</v>
      </c>
      <c r="F35" s="168">
        <f t="shared" si="4"/>
        <v>0.62918126791971962</v>
      </c>
      <c r="G35" s="169">
        <v>530736.88</v>
      </c>
      <c r="H35" s="170">
        <f t="shared" si="5"/>
        <v>0.7156011817399035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21</v>
      </c>
      <c r="F36" s="168">
        <f t="shared" si="4"/>
        <v>6.6900286715514496E-3</v>
      </c>
      <c r="G36" s="169">
        <v>5135.7700000000004</v>
      </c>
      <c r="H36" s="170">
        <f t="shared" si="5"/>
        <v>6.9246423597778706E-3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28</v>
      </c>
      <c r="F37" s="168">
        <f t="shared" si="4"/>
        <v>8.9200382287352668E-3</v>
      </c>
      <c r="G37" s="169">
        <v>5117.92</v>
      </c>
      <c r="H37" s="170">
        <f t="shared" si="5"/>
        <v>6.9005749139767463E-3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80</v>
      </c>
      <c r="F38" s="168">
        <f t="shared" si="4"/>
        <v>2.548582351067219E-2</v>
      </c>
      <c r="G38" s="169">
        <v>22881.599999999999</v>
      </c>
      <c r="H38" s="170">
        <f t="shared" si="5"/>
        <v>3.0851634052828165E-2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21</v>
      </c>
      <c r="F39" s="168">
        <f t="shared" si="4"/>
        <v>6.6900286715514496E-3</v>
      </c>
      <c r="G39" s="169">
        <v>5423.4900000000007</v>
      </c>
      <c r="H39" s="184">
        <f t="shared" si="5"/>
        <v>7.3125799231335683E-3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1267</v>
      </c>
      <c r="F40" s="185">
        <f t="shared" si="4"/>
        <v>0.40363172985027079</v>
      </c>
      <c r="G40" s="169">
        <v>142849.54999999999</v>
      </c>
      <c r="H40" s="172">
        <f t="shared" si="5"/>
        <v>0.1926063754812242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3652</v>
      </c>
      <c r="F41" s="176">
        <f>E41/SUM(E$41:E$44)</f>
        <v>0.52973600232085871</v>
      </c>
      <c r="G41" s="177">
        <v>960891.04999999993</v>
      </c>
      <c r="H41" s="178">
        <f>G41/SUM(G$41:G$44)</f>
        <v>0.49512848853384017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2713</v>
      </c>
      <c r="F42" s="168">
        <f t="shared" ref="F42:F44" si="6">E42/SUM(E$41:E$44)</f>
        <v>0.39353060632434</v>
      </c>
      <c r="G42" s="169">
        <v>786863.43000000017</v>
      </c>
      <c r="H42" s="170">
        <f t="shared" ref="H42:H44" si="7">G42/SUM(G$41:G$44)</f>
        <v>0.40545543719910104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74</v>
      </c>
      <c r="F43" s="168">
        <f t="shared" si="6"/>
        <v>1.0733971569480708E-2</v>
      </c>
      <c r="G43" s="169">
        <v>29202.510000000002</v>
      </c>
      <c r="H43" s="170">
        <f t="shared" si="7"/>
        <v>1.5047486015916533E-2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455</v>
      </c>
      <c r="F44" s="172">
        <f t="shared" si="6"/>
        <v>6.5999419785320562E-2</v>
      </c>
      <c r="G44" s="173">
        <v>163733.30000000008</v>
      </c>
      <c r="H44" s="174">
        <f t="shared" si="7"/>
        <v>8.4368588251142365E-2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49856</v>
      </c>
      <c r="F45" s="179">
        <f>E45/E$45</f>
        <v>1</v>
      </c>
      <c r="G45" s="180">
        <f>SUM(G5:G44)</f>
        <v>4843026.2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3216</v>
      </c>
      <c r="E4" s="67">
        <v>58396.130000000005</v>
      </c>
      <c r="F4" s="67">
        <f>E4*1000/D4</f>
        <v>18158.000621890551</v>
      </c>
      <c r="G4" s="67">
        <v>50030</v>
      </c>
      <c r="H4" s="63">
        <f>F4/G4</f>
        <v>0.3629422470895573</v>
      </c>
      <c r="K4" s="14">
        <f>D4*G4</f>
        <v>160896480</v>
      </c>
      <c r="L4" s="14" t="s">
        <v>27</v>
      </c>
      <c r="M4" s="24">
        <f>G4-F4</f>
        <v>31871.999378109449</v>
      </c>
    </row>
    <row r="5" spans="1:13" s="14" customFormat="1" ht="20.100000000000001" customHeight="1" x14ac:dyDescent="0.15">
      <c r="B5" s="238" t="s">
        <v>28</v>
      </c>
      <c r="C5" s="239"/>
      <c r="D5" s="64">
        <v>3172</v>
      </c>
      <c r="E5" s="68">
        <v>93769.650000000009</v>
      </c>
      <c r="F5" s="68">
        <f t="shared" ref="F5:F13" si="0">E5*1000/D5</f>
        <v>29561.680327868857</v>
      </c>
      <c r="G5" s="68">
        <v>104730</v>
      </c>
      <c r="H5" s="65">
        <f t="shared" ref="H5:H10" si="1">F5/G5</f>
        <v>0.28226563857413212</v>
      </c>
      <c r="K5" s="14">
        <f t="shared" ref="K5:K10" si="2">D5*G5</f>
        <v>332203560</v>
      </c>
      <c r="L5" s="14" t="s">
        <v>28</v>
      </c>
      <c r="M5" s="24">
        <f t="shared" ref="M5:M10" si="3">G5-F5</f>
        <v>75168.31967213114</v>
      </c>
    </row>
    <row r="6" spans="1:13" s="14" customFormat="1" ht="20.100000000000001" customHeight="1" x14ac:dyDescent="0.15">
      <c r="B6" s="238" t="s">
        <v>29</v>
      </c>
      <c r="C6" s="239"/>
      <c r="D6" s="64">
        <v>6133</v>
      </c>
      <c r="E6" s="68">
        <v>556330.5</v>
      </c>
      <c r="F6" s="68">
        <f t="shared" si="0"/>
        <v>90710.989727702588</v>
      </c>
      <c r="G6" s="68">
        <v>166920</v>
      </c>
      <c r="H6" s="65">
        <f t="shared" si="1"/>
        <v>0.54343990970346623</v>
      </c>
      <c r="K6" s="14">
        <f t="shared" si="2"/>
        <v>1023720360</v>
      </c>
      <c r="L6" s="14" t="s">
        <v>29</v>
      </c>
      <c r="M6" s="24">
        <f t="shared" si="3"/>
        <v>76209.010272297412</v>
      </c>
    </row>
    <row r="7" spans="1:13" s="14" customFormat="1" ht="20.100000000000001" customHeight="1" x14ac:dyDescent="0.15">
      <c r="B7" s="238" t="s">
        <v>30</v>
      </c>
      <c r="C7" s="239"/>
      <c r="D7" s="64">
        <v>3717</v>
      </c>
      <c r="E7" s="68">
        <v>433293.27999999985</v>
      </c>
      <c r="F7" s="68">
        <f t="shared" si="0"/>
        <v>116570.69679849337</v>
      </c>
      <c r="G7" s="68">
        <v>196160</v>
      </c>
      <c r="H7" s="65">
        <f t="shared" si="1"/>
        <v>0.59426334012282511</v>
      </c>
      <c r="K7" s="14">
        <f t="shared" si="2"/>
        <v>729126720</v>
      </c>
      <c r="L7" s="14" t="s">
        <v>30</v>
      </c>
      <c r="M7" s="24">
        <f t="shared" si="3"/>
        <v>79589.303201506627</v>
      </c>
    </row>
    <row r="8" spans="1:13" s="14" customFormat="1" ht="20.100000000000001" customHeight="1" x14ac:dyDescent="0.15">
      <c r="B8" s="238" t="s">
        <v>31</v>
      </c>
      <c r="C8" s="239"/>
      <c r="D8" s="64">
        <v>2188</v>
      </c>
      <c r="E8" s="68">
        <v>325248.58999999997</v>
      </c>
      <c r="F8" s="68">
        <f t="shared" si="0"/>
        <v>148651.09232175499</v>
      </c>
      <c r="G8" s="68">
        <v>269310</v>
      </c>
      <c r="H8" s="65">
        <f t="shared" si="1"/>
        <v>0.55197019168153794</v>
      </c>
      <c r="K8" s="14">
        <f t="shared" si="2"/>
        <v>589250280</v>
      </c>
      <c r="L8" s="14" t="s">
        <v>31</v>
      </c>
      <c r="M8" s="24">
        <f t="shared" si="3"/>
        <v>120658.90767824501</v>
      </c>
    </row>
    <row r="9" spans="1:13" s="14" customFormat="1" ht="20.100000000000001" customHeight="1" x14ac:dyDescent="0.15">
      <c r="B9" s="238" t="s">
        <v>32</v>
      </c>
      <c r="C9" s="239"/>
      <c r="D9" s="64">
        <v>1982</v>
      </c>
      <c r="E9" s="68">
        <v>356597.60999999993</v>
      </c>
      <c r="F9" s="68">
        <f t="shared" si="0"/>
        <v>179918.06760847627</v>
      </c>
      <c r="G9" s="68">
        <v>308060</v>
      </c>
      <c r="H9" s="65">
        <f t="shared" si="1"/>
        <v>0.58403579695019237</v>
      </c>
      <c r="K9" s="14">
        <f t="shared" si="2"/>
        <v>610574920</v>
      </c>
      <c r="L9" s="14" t="s">
        <v>32</v>
      </c>
      <c r="M9" s="24">
        <f t="shared" si="3"/>
        <v>128141.93239152373</v>
      </c>
    </row>
    <row r="10" spans="1:13" s="14" customFormat="1" ht="20.100000000000001" customHeight="1" x14ac:dyDescent="0.15">
      <c r="B10" s="240" t="s">
        <v>33</v>
      </c>
      <c r="C10" s="241"/>
      <c r="D10" s="72">
        <v>991</v>
      </c>
      <c r="E10" s="73">
        <v>194184.86000000004</v>
      </c>
      <c r="F10" s="73">
        <f t="shared" si="0"/>
        <v>195948.3955600404</v>
      </c>
      <c r="G10" s="73">
        <v>360650</v>
      </c>
      <c r="H10" s="75">
        <f t="shared" si="1"/>
        <v>0.54332010414540521</v>
      </c>
      <c r="K10" s="14">
        <f t="shared" si="2"/>
        <v>357404150</v>
      </c>
      <c r="L10" s="14" t="s">
        <v>33</v>
      </c>
      <c r="M10" s="24">
        <f t="shared" si="3"/>
        <v>164701.6044399596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6388</v>
      </c>
      <c r="E11" s="67">
        <f>SUM(E4:E5)</f>
        <v>152165.78000000003</v>
      </c>
      <c r="F11" s="67">
        <f t="shared" si="0"/>
        <v>23820.56668753914</v>
      </c>
      <c r="G11" s="82"/>
      <c r="H11" s="63">
        <f>SUM(E4:E5)*1000/SUM(K4:K5)</f>
        <v>0.30859007839463981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15011</v>
      </c>
      <c r="E12" s="78">
        <f>SUM(E6:E10)</f>
        <v>1865654.8399999996</v>
      </c>
      <c r="F12" s="69">
        <f t="shared" si="0"/>
        <v>124285.8463793218</v>
      </c>
      <c r="G12" s="83"/>
      <c r="H12" s="70">
        <f>SUM(E6:E10)*1000/SUM(K6:K10)</f>
        <v>0.56362893106972745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21399</v>
      </c>
      <c r="E13" s="79">
        <f>SUM(E11:E12)</f>
        <v>2017820.6199999996</v>
      </c>
      <c r="F13" s="74">
        <f t="shared" si="0"/>
        <v>94295.089490163082</v>
      </c>
      <c r="G13" s="77"/>
      <c r="H13" s="76">
        <f>SUM(E4:E10)*1000/SUM(K4:K10)</f>
        <v>0.53056192262359048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2019-09-01T23:57:12Z</dcterms:modified>
</cp:coreProperties>
</file>