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05月報告書\"/>
    </mc:Choice>
  </mc:AlternateContent>
  <bookViews>
    <workbookView xWindow="-915" yWindow="5130" windowWidth="15480" windowHeight="6480"/>
  </bookViews>
  <sheets>
    <sheet name="05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<sst xmlns="http://schemas.openxmlformats.org/spreadsheetml/2006/main" count="208" uniqueCount="154">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</sst>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60470</c:v>
                </c:pt>
                <c:pt idx="1">
                  <c:v>29129</c:v>
                </c:pt>
                <c:pt idx="2">
                  <c:v>15378</c:v>
                </c:pt>
                <c:pt idx="3">
                  <c:v>10148</c:v>
                </c:pt>
                <c:pt idx="4">
                  <c:v>14064</c:v>
                </c:pt>
                <c:pt idx="5">
                  <c:v>31988</c:v>
                </c:pt>
                <c:pt idx="6">
                  <c:v>41434</c:v>
                </c:pt>
                <c:pt idx="7">
                  <c:v>17667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23986</c:v>
                </c:pt>
                <c:pt idx="1">
                  <c:v>14944</c:v>
                </c:pt>
                <c:pt idx="2">
                  <c:v>9317</c:v>
                </c:pt>
                <c:pt idx="3">
                  <c:v>4986</c:v>
                </c:pt>
                <c:pt idx="4">
                  <c:v>6918</c:v>
                </c:pt>
                <c:pt idx="5">
                  <c:v>15126</c:v>
                </c:pt>
                <c:pt idx="6">
                  <c:v>24466</c:v>
                </c:pt>
                <c:pt idx="7">
                  <c:v>9565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20236</c:v>
                </c:pt>
                <c:pt idx="1">
                  <c:v>15342</c:v>
                </c:pt>
                <c:pt idx="2">
                  <c:v>9489</c:v>
                </c:pt>
                <c:pt idx="3">
                  <c:v>4681</c:v>
                </c:pt>
                <c:pt idx="4">
                  <c:v>7350</c:v>
                </c:pt>
                <c:pt idx="5">
                  <c:v>16080</c:v>
                </c:pt>
                <c:pt idx="6">
                  <c:v>24795</c:v>
                </c:pt>
                <c:pt idx="7">
                  <c:v>10853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6365752"/>
        <c:axId val="42399182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0.23740169104818146</c:v>
                </c:pt>
                <c:pt idx="1">
                  <c:v>0.32428207379489049</c:v>
                </c:pt>
                <c:pt idx="2">
                  <c:v>0.36290307018390228</c:v>
                </c:pt>
                <c:pt idx="3">
                  <c:v>0.30268967028838023</c:v>
                </c:pt>
                <c:pt idx="4">
                  <c:v>0.31543342250127121</c:v>
                </c:pt>
                <c:pt idx="5">
                  <c:v>0.31180120499985015</c:v>
                </c:pt>
                <c:pt idx="6">
                  <c:v>0.35339397678522749</c:v>
                </c:pt>
                <c:pt idx="7">
                  <c:v>0.34919277602955262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991040"/>
        <c:axId val="423990648"/>
      </c:lineChart>
      <c:catAx>
        <c:axId val="186365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23991824"/>
        <c:crosses val="autoZero"/>
        <c:auto val="1"/>
        <c:lblAlgn val="ctr"/>
        <c:lblOffset val="100"/>
        <c:noMultiLvlLbl val="0"/>
      </c:catAx>
      <c:valAx>
        <c:axId val="4239918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86365752"/>
        <c:crosses val="autoZero"/>
        <c:crossBetween val="between"/>
      </c:valAx>
      <c:valAx>
        <c:axId val="4239906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23991040"/>
        <c:crosses val="max"/>
        <c:crossBetween val="between"/>
      </c:valAx>
      <c:catAx>
        <c:axId val="423991040"/>
        <c:scaling>
          <c:orientation val="minMax"/>
        </c:scaling>
        <c:delete val="1"/>
        <c:axPos val="b"/>
        <c:majorTickMark val="out"/>
        <c:minorTickMark val="none"/>
        <c:tickLblPos val="nextTo"/>
        <c:crossAx val="4239906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3630</c:v>
                </c:pt>
                <c:pt idx="1">
                  <c:v>2687</c:v>
                </c:pt>
                <c:pt idx="2">
                  <c:v>74</c:v>
                </c:pt>
                <c:pt idx="3">
                  <c:v>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983683.56000000017</c:v>
                </c:pt>
                <c:pt idx="1">
                  <c:v>811746.54</c:v>
                </c:pt>
                <c:pt idx="2">
                  <c:v>32048.969999999998</c:v>
                </c:pt>
                <c:pt idx="3">
                  <c:v>168940.71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20251.650000000001</c:v>
                </c:pt>
                <c:pt idx="1">
                  <c:v>638.86</c:v>
                </c:pt>
                <c:pt idx="2">
                  <c:v>24410.019999999993</c:v>
                </c:pt>
                <c:pt idx="3">
                  <c:v>396.62</c:v>
                </c:pt>
                <c:pt idx="4">
                  <c:v>120061.81</c:v>
                </c:pt>
                <c:pt idx="5">
                  <c:v>9092.8700000000008</c:v>
                </c:pt>
                <c:pt idx="6">
                  <c:v>544868.64999999991</c:v>
                </c:pt>
                <c:pt idx="7">
                  <c:v>5734.079999999999</c:v>
                </c:pt>
                <c:pt idx="8">
                  <c:v>5586.9</c:v>
                </c:pt>
                <c:pt idx="9">
                  <c:v>24534.34</c:v>
                </c:pt>
                <c:pt idx="10">
                  <c:v>7636.6500000000005</c:v>
                </c:pt>
                <c:pt idx="11">
                  <c:v>145460.19000000003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129024"/>
        <c:axId val="4251286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141</c:v>
                </c:pt>
                <c:pt idx="1">
                  <c:v>5</c:v>
                </c:pt>
                <c:pt idx="2">
                  <c:v>159</c:v>
                </c:pt>
                <c:pt idx="3">
                  <c:v>6</c:v>
                </c:pt>
                <c:pt idx="4">
                  <c:v>573</c:v>
                </c:pt>
                <c:pt idx="5">
                  <c:v>139</c:v>
                </c:pt>
                <c:pt idx="6">
                  <c:v>1976</c:v>
                </c:pt>
                <c:pt idx="7">
                  <c:v>23</c:v>
                </c:pt>
                <c:pt idx="8">
                  <c:v>28</c:v>
                </c:pt>
                <c:pt idx="9">
                  <c:v>85</c:v>
                </c:pt>
                <c:pt idx="10">
                  <c:v>31</c:v>
                </c:pt>
                <c:pt idx="11">
                  <c:v>1256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33336"/>
        <c:axId val="425128240"/>
      </c:lineChart>
      <c:catAx>
        <c:axId val="425133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25128240"/>
        <c:crosses val="autoZero"/>
        <c:auto val="1"/>
        <c:lblAlgn val="ctr"/>
        <c:lblOffset val="100"/>
        <c:noMultiLvlLbl val="0"/>
      </c:catAx>
      <c:valAx>
        <c:axId val="4251282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25133336"/>
        <c:crosses val="autoZero"/>
        <c:crossBetween val="between"/>
      </c:valAx>
      <c:valAx>
        <c:axId val="4251286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25129024"/>
        <c:crosses val="max"/>
        <c:crossBetween val="between"/>
      </c:valAx>
      <c:catAx>
        <c:axId val="42512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128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18381.347517730501</c:v>
                </c:pt>
                <c:pt idx="1">
                  <c:v>29770.508420718143</c:v>
                </c:pt>
                <c:pt idx="2">
                  <c:v>92568.052244897961</c:v>
                </c:pt>
                <c:pt idx="3">
                  <c:v>119719.98651200435</c:v>
                </c:pt>
                <c:pt idx="4">
                  <c:v>151771.53214774281</c:v>
                </c:pt>
                <c:pt idx="5">
                  <c:v>183525.33868539892</c:v>
                </c:pt>
                <c:pt idx="6">
                  <c:v>200765.9426229508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132552"/>
        <c:axId val="42513216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3243</c:v>
                </c:pt>
                <c:pt idx="1">
                  <c:v>3147</c:v>
                </c:pt>
                <c:pt idx="2">
                  <c:v>6125</c:v>
                </c:pt>
                <c:pt idx="3">
                  <c:v>3707</c:v>
                </c:pt>
                <c:pt idx="4">
                  <c:v>2193</c:v>
                </c:pt>
                <c:pt idx="5">
                  <c:v>1993</c:v>
                </c:pt>
                <c:pt idx="6">
                  <c:v>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31768"/>
        <c:axId val="425133728"/>
      </c:lineChart>
      <c:catAx>
        <c:axId val="42513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5133728"/>
        <c:crosses val="autoZero"/>
        <c:auto val="1"/>
        <c:lblAlgn val="ctr"/>
        <c:lblOffset val="100"/>
        <c:noMultiLvlLbl val="0"/>
      </c:catAx>
      <c:valAx>
        <c:axId val="4251337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25131768"/>
        <c:crosses val="autoZero"/>
        <c:crossBetween val="between"/>
      </c:valAx>
      <c:valAx>
        <c:axId val="42513216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25132552"/>
        <c:crosses val="max"/>
        <c:crossBetween val="between"/>
      </c:valAx>
      <c:catAx>
        <c:axId val="425132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13216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96568"/>
        <c:axId val="42480205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18381.347517730501</c:v>
                </c:pt>
                <c:pt idx="1">
                  <c:v>29770.508420718143</c:v>
                </c:pt>
                <c:pt idx="2">
                  <c:v>92568.052244897961</c:v>
                </c:pt>
                <c:pt idx="3">
                  <c:v>119719.98651200435</c:v>
                </c:pt>
                <c:pt idx="4">
                  <c:v>151771.53214774281</c:v>
                </c:pt>
                <c:pt idx="5">
                  <c:v>183525.33868539892</c:v>
                </c:pt>
                <c:pt idx="6">
                  <c:v>200765.9426229508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797744"/>
        <c:axId val="424797352"/>
      </c:barChart>
      <c:catAx>
        <c:axId val="42479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4802056"/>
        <c:crosses val="autoZero"/>
        <c:auto val="1"/>
        <c:lblAlgn val="ctr"/>
        <c:lblOffset val="100"/>
        <c:noMultiLvlLbl val="0"/>
      </c:catAx>
      <c:valAx>
        <c:axId val="4248020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24796568"/>
        <c:crosses val="autoZero"/>
        <c:crossBetween val="between"/>
      </c:valAx>
      <c:valAx>
        <c:axId val="42479735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24797744"/>
        <c:crosses val="max"/>
        <c:crossBetween val="between"/>
      </c:valAx>
      <c:catAx>
        <c:axId val="42479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479735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7664</c:v>
                </c:pt>
                <c:pt idx="1">
                  <c:v>5264</c:v>
                </c:pt>
                <c:pt idx="2">
                  <c:v>8614</c:v>
                </c:pt>
                <c:pt idx="3">
                  <c:v>5284</c:v>
                </c:pt>
                <c:pt idx="4">
                  <c:v>4174</c:v>
                </c:pt>
                <c:pt idx="5">
                  <c:v>5259</c:v>
                </c:pt>
                <c:pt idx="6">
                  <c:v>3142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981</c:v>
                </c:pt>
                <c:pt idx="1">
                  <c:v>787</c:v>
                </c:pt>
                <c:pt idx="2">
                  <c:v>787</c:v>
                </c:pt>
                <c:pt idx="3">
                  <c:v>618</c:v>
                </c:pt>
                <c:pt idx="4">
                  <c:v>477</c:v>
                </c:pt>
                <c:pt idx="5">
                  <c:v>521</c:v>
                </c:pt>
                <c:pt idx="6">
                  <c:v>332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3366</c:v>
                </c:pt>
                <c:pt idx="1">
                  <c:v>2449</c:v>
                </c:pt>
                <c:pt idx="2">
                  <c:v>4752</c:v>
                </c:pt>
                <c:pt idx="3">
                  <c:v>2971</c:v>
                </c:pt>
                <c:pt idx="4">
                  <c:v>2516</c:v>
                </c:pt>
                <c:pt idx="5">
                  <c:v>3398</c:v>
                </c:pt>
                <c:pt idx="6">
                  <c:v>1979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1314</c:v>
                </c:pt>
                <c:pt idx="1">
                  <c:v>1204</c:v>
                </c:pt>
                <c:pt idx="2">
                  <c:v>862</c:v>
                </c:pt>
                <c:pt idx="3">
                  <c:v>294</c:v>
                </c:pt>
                <c:pt idx="4">
                  <c:v>384</c:v>
                </c:pt>
                <c:pt idx="5">
                  <c:v>802</c:v>
                </c:pt>
                <c:pt idx="6">
                  <c:v>2297</c:v>
                </c:pt>
                <c:pt idx="7">
                  <c:v>507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824</c:v>
                </c:pt>
                <c:pt idx="1">
                  <c:v>958</c:v>
                </c:pt>
                <c:pt idx="2">
                  <c:v>458</c:v>
                </c:pt>
                <c:pt idx="3">
                  <c:v>170</c:v>
                </c:pt>
                <c:pt idx="4">
                  <c:v>241</c:v>
                </c:pt>
                <c:pt idx="5">
                  <c:v>638</c:v>
                </c:pt>
                <c:pt idx="6">
                  <c:v>1575</c:v>
                </c:pt>
                <c:pt idx="7">
                  <c:v>400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1188</c:v>
                </c:pt>
                <c:pt idx="1">
                  <c:v>1184</c:v>
                </c:pt>
                <c:pt idx="2">
                  <c:v>851</c:v>
                </c:pt>
                <c:pt idx="3">
                  <c:v>361</c:v>
                </c:pt>
                <c:pt idx="4">
                  <c:v>516</c:v>
                </c:pt>
                <c:pt idx="5">
                  <c:v>1405</c:v>
                </c:pt>
                <c:pt idx="6">
                  <c:v>2289</c:v>
                </c:pt>
                <c:pt idx="7">
                  <c:v>820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807</c:v>
                </c:pt>
                <c:pt idx="1">
                  <c:v>691</c:v>
                </c:pt>
                <c:pt idx="2">
                  <c:v>557</c:v>
                </c:pt>
                <c:pt idx="3">
                  <c:v>181</c:v>
                </c:pt>
                <c:pt idx="4">
                  <c:v>350</c:v>
                </c:pt>
                <c:pt idx="5">
                  <c:v>706</c:v>
                </c:pt>
                <c:pt idx="6">
                  <c:v>1582</c:v>
                </c:pt>
                <c:pt idx="7">
                  <c:v>410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618</c:v>
                </c:pt>
                <c:pt idx="1">
                  <c:v>566</c:v>
                </c:pt>
                <c:pt idx="2">
                  <c:v>430</c:v>
                </c:pt>
                <c:pt idx="3">
                  <c:v>170</c:v>
                </c:pt>
                <c:pt idx="4">
                  <c:v>272</c:v>
                </c:pt>
                <c:pt idx="5">
                  <c:v>616</c:v>
                </c:pt>
                <c:pt idx="6">
                  <c:v>1193</c:v>
                </c:pt>
                <c:pt idx="7">
                  <c:v>309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910</c:v>
                </c:pt>
                <c:pt idx="1">
                  <c:v>652</c:v>
                </c:pt>
                <c:pt idx="2">
                  <c:v>493</c:v>
                </c:pt>
                <c:pt idx="3">
                  <c:v>199</c:v>
                </c:pt>
                <c:pt idx="4">
                  <c:v>373</c:v>
                </c:pt>
                <c:pt idx="5">
                  <c:v>709</c:v>
                </c:pt>
                <c:pt idx="6">
                  <c:v>1381</c:v>
                </c:pt>
                <c:pt idx="7">
                  <c:v>542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535</c:v>
                </c:pt>
                <c:pt idx="1">
                  <c:v>424</c:v>
                </c:pt>
                <c:pt idx="2">
                  <c:v>302</c:v>
                </c:pt>
                <c:pt idx="3">
                  <c:v>134</c:v>
                </c:pt>
                <c:pt idx="4">
                  <c:v>197</c:v>
                </c:pt>
                <c:pt idx="5">
                  <c:v>417</c:v>
                </c:pt>
                <c:pt idx="6">
                  <c:v>798</c:v>
                </c:pt>
                <c:pt idx="7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985944"/>
        <c:axId val="423993000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0.14011125684048664</c:v>
                </c:pt>
                <c:pt idx="1">
                  <c:v>0.18751238195866077</c:v>
                </c:pt>
                <c:pt idx="2">
                  <c:v>0.21019887270020207</c:v>
                </c:pt>
                <c:pt idx="3">
                  <c:v>0.15609806558394537</c:v>
                </c:pt>
                <c:pt idx="4">
                  <c:v>0.16351275581721333</c:v>
                </c:pt>
                <c:pt idx="5">
                  <c:v>0.16961481766326988</c:v>
                </c:pt>
                <c:pt idx="6">
                  <c:v>0.22563488357930209</c:v>
                </c:pt>
                <c:pt idx="7">
                  <c:v>0.16274855519639533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990256"/>
        <c:axId val="423991432"/>
      </c:lineChart>
      <c:catAx>
        <c:axId val="423985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23993000"/>
        <c:crosses val="autoZero"/>
        <c:auto val="1"/>
        <c:lblAlgn val="ctr"/>
        <c:lblOffset val="100"/>
        <c:noMultiLvlLbl val="0"/>
      </c:catAx>
      <c:valAx>
        <c:axId val="423993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23985944"/>
        <c:crosses val="autoZero"/>
        <c:crossBetween val="between"/>
      </c:valAx>
      <c:valAx>
        <c:axId val="4239914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23990256"/>
        <c:crosses val="max"/>
        <c:crossBetween val="between"/>
      </c:valAx>
      <c:catAx>
        <c:axId val="42399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9914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0.61686944314459524</c:v>
                </c:pt>
                <c:pt idx="1">
                  <c:v>0.62017400761283303</c:v>
                </c:pt>
                <c:pt idx="2">
                  <c:v>0.58291356034656461</c:v>
                </c:pt>
                <c:pt idx="3">
                  <c:v>0.59521158129175944</c:v>
                </c:pt>
                <c:pt idx="4">
                  <c:v>0.62641008626410088</c:v>
                </c:pt>
                <c:pt idx="5">
                  <c:v>0.62541037426132629</c:v>
                </c:pt>
                <c:pt idx="6">
                  <c:v>0.62570519311442208</c:v>
                </c:pt>
                <c:pt idx="7">
                  <c:v>0.58647654093836243</c:v>
                </c:pt>
                <c:pt idx="8">
                  <c:v>0.61462066756101952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0.18823116518483857</c:v>
                </c:pt>
                <c:pt idx="1">
                  <c:v>0.19235997824904841</c:v>
                </c:pt>
                <c:pt idx="2">
                  <c:v>0.18134193028410237</c:v>
                </c:pt>
                <c:pt idx="3">
                  <c:v>0.17427616926503342</c:v>
                </c:pt>
                <c:pt idx="4">
                  <c:v>0.13802256138022562</c:v>
                </c:pt>
                <c:pt idx="5">
                  <c:v>0.11096520026263952</c:v>
                </c:pt>
                <c:pt idx="6">
                  <c:v>0.14053233039201504</c:v>
                </c:pt>
                <c:pt idx="7">
                  <c:v>0.16283348666053357</c:v>
                </c:pt>
                <c:pt idx="8">
                  <c:v>0.15978215165288429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6.5395414131960691E-2</c:v>
                </c:pt>
                <c:pt idx="1">
                  <c:v>6.7292006525285483E-2</c:v>
                </c:pt>
                <c:pt idx="2">
                  <c:v>0.10719322990126939</c:v>
                </c:pt>
                <c:pt idx="3">
                  <c:v>4.3429844097995544E-2</c:v>
                </c:pt>
                <c:pt idx="4">
                  <c:v>0.10550763105507631</c:v>
                </c:pt>
                <c:pt idx="5">
                  <c:v>0.10111621799080761</c:v>
                </c:pt>
                <c:pt idx="6">
                  <c:v>0.1100824533487632</c:v>
                </c:pt>
                <c:pt idx="7">
                  <c:v>6.9457221711131556E-2</c:v>
                </c:pt>
                <c:pt idx="8">
                  <c:v>8.8540936667801287E-2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0.12950397753860551</c:v>
                </c:pt>
                <c:pt idx="1">
                  <c:v>0.12017400761283306</c:v>
                </c:pt>
                <c:pt idx="2">
                  <c:v>0.12855127946806366</c:v>
                </c:pt>
                <c:pt idx="3">
                  <c:v>0.18708240534521159</c:v>
                </c:pt>
                <c:pt idx="4">
                  <c:v>0.1300597213005972</c:v>
                </c:pt>
                <c:pt idx="5">
                  <c:v>0.16250820748522651</c:v>
                </c:pt>
                <c:pt idx="6">
                  <c:v>0.12368002314479966</c:v>
                </c:pt>
                <c:pt idx="7">
                  <c:v>0.18123275068997241</c:v>
                </c:pt>
                <c:pt idx="8">
                  <c:v>0.13705624411829487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993392"/>
        <c:axId val="423986728"/>
      </c:barChart>
      <c:catAx>
        <c:axId val="42399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23986728"/>
        <c:crosses val="autoZero"/>
        <c:auto val="1"/>
        <c:lblAlgn val="ctr"/>
        <c:lblOffset val="100"/>
        <c:noMultiLvlLbl val="0"/>
      </c:catAx>
      <c:valAx>
        <c:axId val="42398672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2399339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0.37473231143531754</c:v>
                </c:pt>
                <c:pt idx="1">
                  <c:v>0.42344024395603358</c:v>
                </c:pt>
                <c:pt idx="2">
                  <c:v>0.36111995555152104</c:v>
                </c:pt>
                <c:pt idx="3">
                  <c:v>0.3609063328526142</c:v>
                </c:pt>
                <c:pt idx="4">
                  <c:v>0.40427572038766052</c:v>
                </c:pt>
                <c:pt idx="5">
                  <c:v>0.36357267309852881</c:v>
                </c:pt>
                <c:pt idx="6">
                  <c:v>0.39399164545982085</c:v>
                </c:pt>
                <c:pt idx="7">
                  <c:v>0.36474580379760302</c:v>
                </c:pt>
                <c:pt idx="8">
                  <c:v>0.3838511334791524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3.9024755569347397E-2</c:v>
                </c:pt>
                <c:pt idx="1">
                  <c:v>4.0730588148554715E-2</c:v>
                </c:pt>
                <c:pt idx="2">
                  <c:v>3.2372633507061564E-2</c:v>
                </c:pt>
                <c:pt idx="3">
                  <c:v>3.1469150176600007E-2</c:v>
                </c:pt>
                <c:pt idx="4">
                  <c:v>2.7412994020710648E-2</c:v>
                </c:pt>
                <c:pt idx="5">
                  <c:v>2.1407368604854204E-2</c:v>
                </c:pt>
                <c:pt idx="6">
                  <c:v>2.6640424611804343E-2</c:v>
                </c:pt>
                <c:pt idx="7">
                  <c:v>2.9709318567593526E-2</c:v>
                </c:pt>
                <c:pt idx="8">
                  <c:v>3.088378807191404E-2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0.14405707421561678</c:v>
                </c:pt>
                <c:pt idx="1">
                  <c:v>0.1475101581085933</c:v>
                </c:pt>
                <c:pt idx="2">
                  <c:v>0.22650344199199332</c:v>
                </c:pt>
                <c:pt idx="3">
                  <c:v>8.4989668681948155E-2</c:v>
                </c:pt>
                <c:pt idx="4">
                  <c:v>0.20026216279997033</c:v>
                </c:pt>
                <c:pt idx="5">
                  <c:v>0.19635085229872687</c:v>
                </c:pt>
                <c:pt idx="6">
                  <c:v>0.23150929350227703</c:v>
                </c:pt>
                <c:pt idx="7">
                  <c:v>0.12251014984726338</c:v>
                </c:pt>
                <c:pt idx="8">
                  <c:v>0.18306280387940285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0.44218585877971833</c:v>
                </c:pt>
                <c:pt idx="1">
                  <c:v>0.38831900978681838</c:v>
                </c:pt>
                <c:pt idx="2">
                  <c:v>0.38000396894942406</c:v>
                </c:pt>
                <c:pt idx="3">
                  <c:v>0.52263484828883755</c:v>
                </c:pt>
                <c:pt idx="4">
                  <c:v>0.36804912279165858</c:v>
                </c:pt>
                <c:pt idx="5">
                  <c:v>0.41866910599789003</c:v>
                </c:pt>
                <c:pt idx="6">
                  <c:v>0.34785863642609782</c:v>
                </c:pt>
                <c:pt idx="7">
                  <c:v>0.48303472778754009</c:v>
                </c:pt>
                <c:pt idx="8">
                  <c:v>0.40220227456953073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987120"/>
        <c:axId val="423989080"/>
      </c:barChart>
      <c:catAx>
        <c:axId val="42398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23989080"/>
        <c:crosses val="autoZero"/>
        <c:auto val="1"/>
        <c:lblAlgn val="ctr"/>
        <c:lblOffset val="100"/>
        <c:noMultiLvlLbl val="0"/>
      </c:catAx>
      <c:valAx>
        <c:axId val="4239890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2398712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273589.37000000005</c:v>
                </c:pt>
                <c:pt idx="1">
                  <c:v>15470.93</c:v>
                </c:pt>
                <c:pt idx="2">
                  <c:v>78480.91</c:v>
                </c:pt>
                <c:pt idx="3">
                  <c:v>13165.299999999997</c:v>
                </c:pt>
                <c:pt idx="4">
                  <c:v>46827.119999999995</c:v>
                </c:pt>
                <c:pt idx="5">
                  <c:v>712800.40999999992</c:v>
                </c:pt>
                <c:pt idx="6">
                  <c:v>289401.93999999989</c:v>
                </c:pt>
                <c:pt idx="7">
                  <c:v>132739.82</c:v>
                </c:pt>
                <c:pt idx="8">
                  <c:v>20439.249999999996</c:v>
                </c:pt>
                <c:pt idx="9">
                  <c:v>16.28</c:v>
                </c:pt>
                <c:pt idx="10">
                  <c:v>105876.24999999996</c:v>
                </c:pt>
                <c:pt idx="11">
                  <c:v>216522.25999999998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130200"/>
        <c:axId val="42512745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4773</c:v>
                </c:pt>
                <c:pt idx="1">
                  <c:v>211</c:v>
                </c:pt>
                <c:pt idx="2">
                  <c:v>1628</c:v>
                </c:pt>
                <c:pt idx="3">
                  <c:v>307</c:v>
                </c:pt>
                <c:pt idx="4">
                  <c:v>3401</c:v>
                </c:pt>
                <c:pt idx="5">
                  <c:v>6376</c:v>
                </c:pt>
                <c:pt idx="6">
                  <c:v>3259</c:v>
                </c:pt>
                <c:pt idx="7">
                  <c:v>1258</c:v>
                </c:pt>
                <c:pt idx="8">
                  <c:v>279</c:v>
                </c:pt>
                <c:pt idx="9">
                  <c:v>1</c:v>
                </c:pt>
                <c:pt idx="10">
                  <c:v>8164</c:v>
                </c:pt>
                <c:pt idx="11">
                  <c:v>1039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988688"/>
        <c:axId val="423989472"/>
      </c:lineChart>
      <c:catAx>
        <c:axId val="42398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23989472"/>
        <c:crosses val="autoZero"/>
        <c:auto val="1"/>
        <c:lblAlgn val="ctr"/>
        <c:lblOffset val="100"/>
        <c:noMultiLvlLbl val="0"/>
      </c:catAx>
      <c:valAx>
        <c:axId val="4239894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23988688"/>
        <c:crosses val="autoZero"/>
        <c:crossBetween val="between"/>
      </c:valAx>
      <c:valAx>
        <c:axId val="4251274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25130200"/>
        <c:crosses val="max"/>
        <c:crossBetween val="between"/>
      </c:valAx>
      <c:catAx>
        <c:axId val="425130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1274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71.52</c:v>
                </c:pt>
                <c:pt idx="2">
                  <c:v>14963.710000000005</c:v>
                </c:pt>
                <c:pt idx="3">
                  <c:v>3357.72</c:v>
                </c:pt>
                <c:pt idx="4">
                  <c:v>4246.38</c:v>
                </c:pt>
                <c:pt idx="5">
                  <c:v>0</c:v>
                </c:pt>
                <c:pt idx="6">
                  <c:v>80489.919999999998</c:v>
                </c:pt>
                <c:pt idx="7">
                  <c:v>2647.4700000000003</c:v>
                </c:pt>
                <c:pt idx="8">
                  <c:v>874.26</c:v>
                </c:pt>
                <c:pt idx="9">
                  <c:v>0</c:v>
                </c:pt>
                <c:pt idx="10">
                  <c:v>25907.709999999995</c:v>
                </c:pt>
                <c:pt idx="11">
                  <c:v>20739.809999999998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132944"/>
        <c:axId val="42512980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458</c:v>
                </c:pt>
                <c:pt idx="3">
                  <c:v>91</c:v>
                </c:pt>
                <c:pt idx="4">
                  <c:v>363</c:v>
                </c:pt>
                <c:pt idx="5">
                  <c:v>0</c:v>
                </c:pt>
                <c:pt idx="6">
                  <c:v>2433</c:v>
                </c:pt>
                <c:pt idx="7">
                  <c:v>73</c:v>
                </c:pt>
                <c:pt idx="8">
                  <c:v>22</c:v>
                </c:pt>
                <c:pt idx="9">
                  <c:v>0</c:v>
                </c:pt>
                <c:pt idx="10">
                  <c:v>4277</c:v>
                </c:pt>
                <c:pt idx="11">
                  <c:v>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27848"/>
        <c:axId val="425130592"/>
      </c:lineChart>
      <c:catAx>
        <c:axId val="425127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25130592"/>
        <c:crosses val="autoZero"/>
        <c:auto val="1"/>
        <c:lblAlgn val="ctr"/>
        <c:lblOffset val="100"/>
        <c:noMultiLvlLbl val="0"/>
      </c:catAx>
      <c:valAx>
        <c:axId val="4251305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25127848"/>
        <c:crosses val="autoZero"/>
        <c:crossBetween val="between"/>
      </c:valAx>
      <c:valAx>
        <c:axId val="4251298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25132944"/>
        <c:crosses val="max"/>
        <c:crossBetween val="between"/>
      </c:valAx>
      <c:catAx>
        <c:axId val="42513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1298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（令和元年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36.7%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55.7%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706609</v>
      </c>
      <c r="D5" s="30">
        <f>SUM(E5:F5)</f>
        <v>218134</v>
      </c>
      <c r="E5" s="31">
        <f>SUM(E6:E13)</f>
        <v>109308</v>
      </c>
      <c r="F5" s="32">
        <f t="shared" ref="F5:G5" si="0">SUM(F6:F13)</f>
        <v>108826</v>
      </c>
      <c r="G5" s="29">
        <f t="shared" si="0"/>
        <v>220278</v>
      </c>
      <c r="H5" s="33">
        <f>D5/C5</f>
        <v>0.30870538020319582</v>
      </c>
      <c r="I5" s="26"/>
      <c r="J5" s="24">
        <f t="shared" ref="J5:J13" si="1">C5-D5-G5</f>
        <v>268197</v>
      </c>
      <c r="K5" s="58">
        <f>E5/C5</f>
        <v>0.15469375566968438</v>
      </c>
      <c r="L5" s="58">
        <f>F5/C5</f>
        <v>0.15401162453351147</v>
      </c>
    </row>
    <row r="6" spans="1:12" ht="20.100000000000001" customHeight="1" thickTop="1" x14ac:dyDescent="0.15">
      <c r="B6" s="18" t="s">
        <v>18</v>
      </c>
      <c r="C6" s="34">
        <v>186275</v>
      </c>
      <c r="D6" s="35">
        <f t="shared" ref="D6:D13" si="2">SUM(E6:F6)</f>
        <v>44222</v>
      </c>
      <c r="E6" s="36">
        <v>23986</v>
      </c>
      <c r="F6" s="37">
        <v>20236</v>
      </c>
      <c r="G6" s="34">
        <v>60470</v>
      </c>
      <c r="H6" s="38">
        <f t="shared" ref="H6:H13" si="3">D6/C6</f>
        <v>0.23740169104818146</v>
      </c>
      <c r="I6" s="26"/>
      <c r="J6" s="24">
        <f t="shared" si="1"/>
        <v>81583</v>
      </c>
      <c r="K6" s="58">
        <f t="shared" ref="K6:K13" si="4">E6/C6</f>
        <v>0.12876660850892499</v>
      </c>
      <c r="L6" s="58">
        <f t="shared" ref="L6:L13" si="5">F6/C6</f>
        <v>0.10863508253925648</v>
      </c>
    </row>
    <row r="7" spans="1:12" ht="20.100000000000001" customHeight="1" x14ac:dyDescent="0.15">
      <c r="B7" s="19" t="s">
        <v>19</v>
      </c>
      <c r="C7" s="39">
        <v>93394</v>
      </c>
      <c r="D7" s="40">
        <f t="shared" si="2"/>
        <v>30286</v>
      </c>
      <c r="E7" s="41">
        <v>14944</v>
      </c>
      <c r="F7" s="42">
        <v>15342</v>
      </c>
      <c r="G7" s="39">
        <v>29129</v>
      </c>
      <c r="H7" s="43">
        <f t="shared" si="3"/>
        <v>0.32428207379489049</v>
      </c>
      <c r="I7" s="26"/>
      <c r="J7" s="24">
        <f t="shared" si="1"/>
        <v>33979</v>
      </c>
      <c r="K7" s="58">
        <f t="shared" si="4"/>
        <v>0.16001027903291432</v>
      </c>
      <c r="L7" s="58">
        <f t="shared" si="5"/>
        <v>0.16427179476197615</v>
      </c>
    </row>
    <row r="8" spans="1:12" ht="20.100000000000001" customHeight="1" x14ac:dyDescent="0.15">
      <c r="B8" s="19" t="s">
        <v>20</v>
      </c>
      <c r="C8" s="39">
        <v>51821</v>
      </c>
      <c r="D8" s="40">
        <f t="shared" si="2"/>
        <v>18806</v>
      </c>
      <c r="E8" s="41">
        <v>9317</v>
      </c>
      <c r="F8" s="42">
        <v>9489</v>
      </c>
      <c r="G8" s="39">
        <v>15378</v>
      </c>
      <c r="H8" s="43">
        <f t="shared" si="3"/>
        <v>0.36290307018390228</v>
      </c>
      <c r="I8" s="26"/>
      <c r="J8" s="24">
        <f t="shared" si="1"/>
        <v>17637</v>
      </c>
      <c r="K8" s="58">
        <f t="shared" si="4"/>
        <v>0.17979197622585438</v>
      </c>
      <c r="L8" s="58">
        <f t="shared" si="5"/>
        <v>0.18311109395804789</v>
      </c>
    </row>
    <row r="9" spans="1:12" ht="20.100000000000001" customHeight="1" x14ac:dyDescent="0.15">
      <c r="B9" s="19" t="s">
        <v>21</v>
      </c>
      <c r="C9" s="39">
        <v>31937</v>
      </c>
      <c r="D9" s="40">
        <f t="shared" si="2"/>
        <v>9667</v>
      </c>
      <c r="E9" s="41">
        <v>4986</v>
      </c>
      <c r="F9" s="42">
        <v>4681</v>
      </c>
      <c r="G9" s="39">
        <v>10148</v>
      </c>
      <c r="H9" s="43">
        <f t="shared" si="3"/>
        <v>0.30268967028838023</v>
      </c>
      <c r="I9" s="26"/>
      <c r="J9" s="24">
        <f t="shared" si="1"/>
        <v>12122</v>
      </c>
      <c r="K9" s="58">
        <f t="shared" si="4"/>
        <v>0.1561198609762971</v>
      </c>
      <c r="L9" s="58">
        <f t="shared" si="5"/>
        <v>0.14656980931208316</v>
      </c>
    </row>
    <row r="10" spans="1:12" ht="20.100000000000001" customHeight="1" x14ac:dyDescent="0.15">
      <c r="B10" s="19" t="s">
        <v>22</v>
      </c>
      <c r="C10" s="39">
        <v>45233</v>
      </c>
      <c r="D10" s="40">
        <f t="shared" si="2"/>
        <v>14268</v>
      </c>
      <c r="E10" s="41">
        <v>6918</v>
      </c>
      <c r="F10" s="42">
        <v>7350</v>
      </c>
      <c r="G10" s="39">
        <v>14064</v>
      </c>
      <c r="H10" s="43">
        <f t="shared" si="3"/>
        <v>0.31543342250127121</v>
      </c>
      <c r="I10" s="26"/>
      <c r="J10" s="24">
        <f t="shared" si="1"/>
        <v>16901</v>
      </c>
      <c r="K10" s="58">
        <f t="shared" si="4"/>
        <v>0.15294143656180223</v>
      </c>
      <c r="L10" s="58">
        <f t="shared" si="5"/>
        <v>0.16249198593946898</v>
      </c>
    </row>
    <row r="11" spans="1:12" ht="20.100000000000001" customHeight="1" x14ac:dyDescent="0.15">
      <c r="B11" s="19" t="s">
        <v>23</v>
      </c>
      <c r="C11" s="39">
        <v>100083</v>
      </c>
      <c r="D11" s="40">
        <f t="shared" si="2"/>
        <v>31206</v>
      </c>
      <c r="E11" s="41">
        <v>15126</v>
      </c>
      <c r="F11" s="42">
        <v>16080</v>
      </c>
      <c r="G11" s="39">
        <v>31988</v>
      </c>
      <c r="H11" s="43">
        <f t="shared" si="3"/>
        <v>0.31180120499985015</v>
      </c>
      <c r="I11" s="26"/>
      <c r="J11" s="24">
        <f t="shared" si="1"/>
        <v>36889</v>
      </c>
      <c r="K11" s="58">
        <f t="shared" si="4"/>
        <v>0.15113455831659722</v>
      </c>
      <c r="L11" s="58">
        <f t="shared" si="5"/>
        <v>0.1606666466832529</v>
      </c>
    </row>
    <row r="12" spans="1:12" ht="20.100000000000001" customHeight="1" x14ac:dyDescent="0.15">
      <c r="B12" s="19" t="s">
        <v>24</v>
      </c>
      <c r="C12" s="39">
        <v>139394</v>
      </c>
      <c r="D12" s="40">
        <f t="shared" si="2"/>
        <v>49261</v>
      </c>
      <c r="E12" s="41">
        <v>24466</v>
      </c>
      <c r="F12" s="42">
        <v>24795</v>
      </c>
      <c r="G12" s="39">
        <v>41434</v>
      </c>
      <c r="H12" s="43">
        <f t="shared" si="3"/>
        <v>0.35339397678522749</v>
      </c>
      <c r="I12" s="26"/>
      <c r="J12" s="24">
        <f t="shared" si="1"/>
        <v>48699</v>
      </c>
      <c r="K12" s="58">
        <f t="shared" si="4"/>
        <v>0.17551688021005207</v>
      </c>
      <c r="L12" s="58">
        <f t="shared" si="5"/>
        <v>0.17787709657517539</v>
      </c>
    </row>
    <row r="13" spans="1:12" ht="20.100000000000001" customHeight="1" x14ac:dyDescent="0.15">
      <c r="B13" s="19" t="s">
        <v>25</v>
      </c>
      <c r="C13" s="39">
        <v>58472</v>
      </c>
      <c r="D13" s="40">
        <f t="shared" si="2"/>
        <v>20418</v>
      </c>
      <c r="E13" s="41">
        <v>9565</v>
      </c>
      <c r="F13" s="42">
        <v>10853</v>
      </c>
      <c r="G13" s="39">
        <v>17667</v>
      </c>
      <c r="H13" s="43">
        <f t="shared" si="3"/>
        <v>0.34919277602955262</v>
      </c>
      <c r="I13" s="26"/>
      <c r="J13" s="24">
        <f t="shared" si="1"/>
        <v>20387</v>
      </c>
      <c r="K13" s="58">
        <f t="shared" si="4"/>
        <v>0.16358256943494323</v>
      </c>
      <c r="L13" s="58">
        <f t="shared" si="5"/>
        <v>0.18561020659460939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7664</v>
      </c>
      <c r="E4" s="46">
        <f t="shared" ref="E4:K4" si="0">SUM(E5:E7)</f>
        <v>5264</v>
      </c>
      <c r="F4" s="46">
        <f t="shared" si="0"/>
        <v>8614</v>
      </c>
      <c r="G4" s="46">
        <f t="shared" si="0"/>
        <v>5284</v>
      </c>
      <c r="H4" s="46">
        <f t="shared" si="0"/>
        <v>4174</v>
      </c>
      <c r="I4" s="46">
        <f t="shared" si="0"/>
        <v>5259</v>
      </c>
      <c r="J4" s="45">
        <f t="shared" si="0"/>
        <v>3142</v>
      </c>
      <c r="K4" s="47">
        <f t="shared" si="0"/>
        <v>39401</v>
      </c>
      <c r="L4" s="55">
        <f>K4/人口統計!D5</f>
        <v>0.18062750419466933</v>
      </c>
    </row>
    <row r="5" spans="1:12" ht="20.100000000000001" customHeight="1" x14ac:dyDescent="0.15">
      <c r="B5" s="117"/>
      <c r="C5" s="118" t="s">
        <v>15</v>
      </c>
      <c r="D5" s="48">
        <v>981</v>
      </c>
      <c r="E5" s="49">
        <v>787</v>
      </c>
      <c r="F5" s="49">
        <v>787</v>
      </c>
      <c r="G5" s="49">
        <v>618</v>
      </c>
      <c r="H5" s="49">
        <v>477</v>
      </c>
      <c r="I5" s="49">
        <v>521</v>
      </c>
      <c r="J5" s="48">
        <v>332</v>
      </c>
      <c r="K5" s="50">
        <f>SUM(D5:J5)</f>
        <v>4503</v>
      </c>
      <c r="L5" s="56">
        <f>K5/人口統計!D5</f>
        <v>2.064327431762128E-2</v>
      </c>
    </row>
    <row r="6" spans="1:12" ht="20.100000000000001" customHeight="1" x14ac:dyDescent="0.15">
      <c r="B6" s="117"/>
      <c r="C6" s="118" t="s">
        <v>145</v>
      </c>
      <c r="D6" s="48">
        <v>3317</v>
      </c>
      <c r="E6" s="49">
        <v>2028</v>
      </c>
      <c r="F6" s="49">
        <v>3075</v>
      </c>
      <c r="G6" s="49">
        <v>1695</v>
      </c>
      <c r="H6" s="49">
        <v>1181</v>
      </c>
      <c r="I6" s="49">
        <v>1340</v>
      </c>
      <c r="J6" s="48">
        <v>831</v>
      </c>
      <c r="K6" s="50">
        <f>SUM(D6:J6)</f>
        <v>13467</v>
      </c>
      <c r="L6" s="56">
        <f>K6/人口統計!D5</f>
        <v>6.1737280754031926E-2</v>
      </c>
    </row>
    <row r="7" spans="1:12" ht="20.100000000000001" customHeight="1" x14ac:dyDescent="0.15">
      <c r="B7" s="117"/>
      <c r="C7" s="119" t="s">
        <v>144</v>
      </c>
      <c r="D7" s="51">
        <v>3366</v>
      </c>
      <c r="E7" s="52">
        <v>2449</v>
      </c>
      <c r="F7" s="52">
        <v>4752</v>
      </c>
      <c r="G7" s="52">
        <v>2971</v>
      </c>
      <c r="H7" s="52">
        <v>2516</v>
      </c>
      <c r="I7" s="52">
        <v>3398</v>
      </c>
      <c r="J7" s="51">
        <v>1979</v>
      </c>
      <c r="K7" s="53">
        <f>SUM(D7:J7)</f>
        <v>21431</v>
      </c>
      <c r="L7" s="57">
        <f>K7/人口統計!D5</f>
        <v>9.8246949123016125E-2</v>
      </c>
    </row>
    <row r="8" spans="1:12" ht="20.100000000000001" customHeight="1" thickBot="1" x14ac:dyDescent="0.2">
      <c r="B8" s="190" t="s">
        <v>68</v>
      </c>
      <c r="C8" s="191"/>
      <c r="D8" s="45">
        <v>92</v>
      </c>
      <c r="E8" s="46">
        <v>131</v>
      </c>
      <c r="F8" s="46">
        <v>100</v>
      </c>
      <c r="G8" s="46">
        <v>97</v>
      </c>
      <c r="H8" s="46">
        <v>85</v>
      </c>
      <c r="I8" s="46">
        <v>68</v>
      </c>
      <c r="J8" s="45">
        <v>58</v>
      </c>
      <c r="K8" s="47">
        <f>SUM(D8:J8)</f>
        <v>631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7756</v>
      </c>
      <c r="E9" s="34">
        <f t="shared" ref="E9:K9" si="1">E4+E8</f>
        <v>5395</v>
      </c>
      <c r="F9" s="34">
        <f t="shared" si="1"/>
        <v>8714</v>
      </c>
      <c r="G9" s="34">
        <f t="shared" si="1"/>
        <v>5381</v>
      </c>
      <c r="H9" s="34">
        <f t="shared" si="1"/>
        <v>4259</v>
      </c>
      <c r="I9" s="34">
        <f t="shared" si="1"/>
        <v>5327</v>
      </c>
      <c r="J9" s="35">
        <f t="shared" si="1"/>
        <v>3200</v>
      </c>
      <c r="K9" s="54">
        <f t="shared" si="1"/>
        <v>40032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1314</v>
      </c>
      <c r="E24" s="46">
        <v>824</v>
      </c>
      <c r="F24" s="46">
        <v>1188</v>
      </c>
      <c r="G24" s="46">
        <v>807</v>
      </c>
      <c r="H24" s="46">
        <v>618</v>
      </c>
      <c r="I24" s="46">
        <v>910</v>
      </c>
      <c r="J24" s="45">
        <v>535</v>
      </c>
      <c r="K24" s="47">
        <f>SUM(D24:J24)</f>
        <v>6196</v>
      </c>
      <c r="L24" s="55">
        <f>K24/人口統計!D6</f>
        <v>0.14011125684048664</v>
      </c>
    </row>
    <row r="25" spans="1:12" ht="20.100000000000001" customHeight="1" x14ac:dyDescent="0.15">
      <c r="B25" s="198" t="s">
        <v>44</v>
      </c>
      <c r="C25" s="199"/>
      <c r="D25" s="45">
        <v>1204</v>
      </c>
      <c r="E25" s="46">
        <v>958</v>
      </c>
      <c r="F25" s="46">
        <v>1184</v>
      </c>
      <c r="G25" s="46">
        <v>691</v>
      </c>
      <c r="H25" s="46">
        <v>566</v>
      </c>
      <c r="I25" s="46">
        <v>652</v>
      </c>
      <c r="J25" s="45">
        <v>424</v>
      </c>
      <c r="K25" s="47">
        <f t="shared" ref="K25:K31" si="2">SUM(D25:J25)</f>
        <v>5679</v>
      </c>
      <c r="L25" s="55">
        <f>K25/人口統計!D7</f>
        <v>0.18751238195866077</v>
      </c>
    </row>
    <row r="26" spans="1:12" ht="20.100000000000001" customHeight="1" x14ac:dyDescent="0.15">
      <c r="B26" s="198" t="s">
        <v>45</v>
      </c>
      <c r="C26" s="199"/>
      <c r="D26" s="45">
        <v>862</v>
      </c>
      <c r="E26" s="46">
        <v>458</v>
      </c>
      <c r="F26" s="46">
        <v>851</v>
      </c>
      <c r="G26" s="46">
        <v>557</v>
      </c>
      <c r="H26" s="46">
        <v>430</v>
      </c>
      <c r="I26" s="46">
        <v>493</v>
      </c>
      <c r="J26" s="45">
        <v>302</v>
      </c>
      <c r="K26" s="47">
        <f t="shared" si="2"/>
        <v>3953</v>
      </c>
      <c r="L26" s="55">
        <f>K26/人口統計!D8</f>
        <v>0.21019887270020207</v>
      </c>
    </row>
    <row r="27" spans="1:12" ht="20.100000000000001" customHeight="1" x14ac:dyDescent="0.15">
      <c r="B27" s="198" t="s">
        <v>46</v>
      </c>
      <c r="C27" s="199"/>
      <c r="D27" s="45">
        <v>294</v>
      </c>
      <c r="E27" s="46">
        <v>170</v>
      </c>
      <c r="F27" s="46">
        <v>361</v>
      </c>
      <c r="G27" s="46">
        <v>181</v>
      </c>
      <c r="H27" s="46">
        <v>170</v>
      </c>
      <c r="I27" s="46">
        <v>199</v>
      </c>
      <c r="J27" s="45">
        <v>134</v>
      </c>
      <c r="K27" s="47">
        <f t="shared" si="2"/>
        <v>1509</v>
      </c>
      <c r="L27" s="55">
        <f>K27/人口統計!D9</f>
        <v>0.15609806558394537</v>
      </c>
    </row>
    <row r="28" spans="1:12" ht="20.100000000000001" customHeight="1" x14ac:dyDescent="0.15">
      <c r="B28" s="198" t="s">
        <v>47</v>
      </c>
      <c r="C28" s="199"/>
      <c r="D28" s="45">
        <v>384</v>
      </c>
      <c r="E28" s="46">
        <v>241</v>
      </c>
      <c r="F28" s="46">
        <v>516</v>
      </c>
      <c r="G28" s="46">
        <v>350</v>
      </c>
      <c r="H28" s="46">
        <v>272</v>
      </c>
      <c r="I28" s="46">
        <v>373</v>
      </c>
      <c r="J28" s="45">
        <v>197</v>
      </c>
      <c r="K28" s="47">
        <f t="shared" si="2"/>
        <v>2333</v>
      </c>
      <c r="L28" s="55">
        <f>K28/人口統計!D10</f>
        <v>0.16351275581721333</v>
      </c>
    </row>
    <row r="29" spans="1:12" ht="20.100000000000001" customHeight="1" x14ac:dyDescent="0.15">
      <c r="B29" s="198" t="s">
        <v>48</v>
      </c>
      <c r="C29" s="199"/>
      <c r="D29" s="45">
        <v>802</v>
      </c>
      <c r="E29" s="46">
        <v>638</v>
      </c>
      <c r="F29" s="46">
        <v>1405</v>
      </c>
      <c r="G29" s="46">
        <v>706</v>
      </c>
      <c r="H29" s="46">
        <v>616</v>
      </c>
      <c r="I29" s="46">
        <v>709</v>
      </c>
      <c r="J29" s="45">
        <v>417</v>
      </c>
      <c r="K29" s="47">
        <f t="shared" si="2"/>
        <v>5293</v>
      </c>
      <c r="L29" s="55">
        <f>K29/人口統計!D11</f>
        <v>0.16961481766326988</v>
      </c>
    </row>
    <row r="30" spans="1:12" ht="20.100000000000001" customHeight="1" x14ac:dyDescent="0.15">
      <c r="B30" s="198" t="s">
        <v>49</v>
      </c>
      <c r="C30" s="199"/>
      <c r="D30" s="45">
        <v>2297</v>
      </c>
      <c r="E30" s="46">
        <v>1575</v>
      </c>
      <c r="F30" s="46">
        <v>2289</v>
      </c>
      <c r="G30" s="46">
        <v>1582</v>
      </c>
      <c r="H30" s="46">
        <v>1193</v>
      </c>
      <c r="I30" s="46">
        <v>1381</v>
      </c>
      <c r="J30" s="45">
        <v>798</v>
      </c>
      <c r="K30" s="47">
        <f t="shared" si="2"/>
        <v>11115</v>
      </c>
      <c r="L30" s="55">
        <f>K30/人口統計!D12</f>
        <v>0.22563488357930209</v>
      </c>
    </row>
    <row r="31" spans="1:12" ht="20.100000000000001" customHeight="1" thickBot="1" x14ac:dyDescent="0.2">
      <c r="B31" s="194" t="s">
        <v>25</v>
      </c>
      <c r="C31" s="195"/>
      <c r="D31" s="45">
        <v>507</v>
      </c>
      <c r="E31" s="46">
        <v>400</v>
      </c>
      <c r="F31" s="46">
        <v>820</v>
      </c>
      <c r="G31" s="46">
        <v>410</v>
      </c>
      <c r="H31" s="46">
        <v>309</v>
      </c>
      <c r="I31" s="46">
        <v>542</v>
      </c>
      <c r="J31" s="45">
        <v>335</v>
      </c>
      <c r="K31" s="47">
        <f t="shared" si="2"/>
        <v>3323</v>
      </c>
      <c r="L31" s="59">
        <f>K31/人口統計!D13</f>
        <v>0.16274855519639533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7664</v>
      </c>
      <c r="E32" s="34">
        <f t="shared" ref="E32:J32" si="3">SUM(E24:E31)</f>
        <v>5264</v>
      </c>
      <c r="F32" s="34">
        <f t="shared" si="3"/>
        <v>8614</v>
      </c>
      <c r="G32" s="34">
        <f t="shared" si="3"/>
        <v>5284</v>
      </c>
      <c r="H32" s="34">
        <f t="shared" si="3"/>
        <v>4174</v>
      </c>
      <c r="I32" s="34">
        <f t="shared" si="3"/>
        <v>5259</v>
      </c>
      <c r="J32" s="35">
        <f t="shared" si="3"/>
        <v>3142</v>
      </c>
      <c r="K32" s="54">
        <f>SUM(K24:K31)</f>
        <v>39401</v>
      </c>
      <c r="L32" s="60">
        <f>K32/人口統計!D5</f>
        <v>0.18062750419466933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5273</v>
      </c>
      <c r="E5" s="149">
        <v>296316.44999999995</v>
      </c>
      <c r="F5" s="151">
        <v>1609</v>
      </c>
      <c r="G5" s="152">
        <v>30858.5</v>
      </c>
      <c r="H5" s="150">
        <v>559</v>
      </c>
      <c r="I5" s="149">
        <v>113911.93</v>
      </c>
      <c r="J5" s="151">
        <v>1107</v>
      </c>
      <c r="K5" s="152">
        <v>349654.78</v>
      </c>
      <c r="M5" s="162">
        <f>Q5+Q7</f>
        <v>38676</v>
      </c>
      <c r="N5" s="121" t="s">
        <v>108</v>
      </c>
      <c r="O5" s="122"/>
      <c r="P5" s="134"/>
      <c r="Q5" s="123">
        <v>30696</v>
      </c>
      <c r="R5" s="124">
        <v>1905329.8399999994</v>
      </c>
      <c r="S5" s="124">
        <f>R5/Q5*100</f>
        <v>6207.0948657805557</v>
      </c>
    </row>
    <row r="6" spans="1:19" ht="20.100000000000001" customHeight="1" x14ac:dyDescent="0.15">
      <c r="B6" s="202" t="s">
        <v>115</v>
      </c>
      <c r="C6" s="202"/>
      <c r="D6" s="153">
        <v>4562</v>
      </c>
      <c r="E6" s="154">
        <v>280672.06000000011</v>
      </c>
      <c r="F6" s="155">
        <v>1415</v>
      </c>
      <c r="G6" s="156">
        <v>26997.759999999995</v>
      </c>
      <c r="H6" s="153">
        <v>495</v>
      </c>
      <c r="I6" s="154">
        <v>97775.25999999998</v>
      </c>
      <c r="J6" s="155">
        <v>884</v>
      </c>
      <c r="K6" s="156">
        <v>257392.38999999998</v>
      </c>
      <c r="M6" s="58"/>
      <c r="N6" s="125"/>
      <c r="O6" s="94" t="s">
        <v>105</v>
      </c>
      <c r="P6" s="107"/>
      <c r="Q6" s="98">
        <f>Q5/Q$13</f>
        <v>0.61462066756101952</v>
      </c>
      <c r="R6" s="99">
        <f>R5/R$13</f>
        <v>0.3838511334791524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2893</v>
      </c>
      <c r="E7" s="154">
        <v>184665.75999999998</v>
      </c>
      <c r="F7" s="155">
        <v>900</v>
      </c>
      <c r="G7" s="156">
        <v>16554.38</v>
      </c>
      <c r="H7" s="153">
        <v>532</v>
      </c>
      <c r="I7" s="154">
        <v>115826.96999999999</v>
      </c>
      <c r="J7" s="155">
        <v>638</v>
      </c>
      <c r="K7" s="156">
        <v>194322.47000000003</v>
      </c>
      <c r="M7" s="58"/>
      <c r="N7" s="126" t="s">
        <v>109</v>
      </c>
      <c r="O7" s="127"/>
      <c r="P7" s="135"/>
      <c r="Q7" s="128">
        <v>7980</v>
      </c>
      <c r="R7" s="129">
        <v>153298.50000000006</v>
      </c>
      <c r="S7" s="129">
        <f>R7/Q7*100</f>
        <v>1921.033834586467</v>
      </c>
    </row>
    <row r="8" spans="1:19" ht="20.100000000000001" customHeight="1" x14ac:dyDescent="0.15">
      <c r="B8" s="202" t="s">
        <v>117</v>
      </c>
      <c r="C8" s="202"/>
      <c r="D8" s="153">
        <v>1069</v>
      </c>
      <c r="E8" s="154">
        <v>67959.109999999986</v>
      </c>
      <c r="F8" s="155">
        <v>313</v>
      </c>
      <c r="G8" s="156">
        <v>5925.68</v>
      </c>
      <c r="H8" s="153">
        <v>78</v>
      </c>
      <c r="I8" s="154">
        <v>16003.660000000002</v>
      </c>
      <c r="J8" s="155">
        <v>336</v>
      </c>
      <c r="K8" s="156">
        <v>98412.79</v>
      </c>
      <c r="L8" s="89"/>
      <c r="M8" s="88"/>
      <c r="N8" s="130"/>
      <c r="O8" s="94" t="s">
        <v>105</v>
      </c>
      <c r="P8" s="107"/>
      <c r="Q8" s="98">
        <f>Q7/Q$13</f>
        <v>0.15978215165288429</v>
      </c>
      <c r="R8" s="99">
        <f>R7/R$13</f>
        <v>3.088378807191404E-2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1888</v>
      </c>
      <c r="E9" s="154">
        <v>125605.40999999997</v>
      </c>
      <c r="F9" s="155">
        <v>416</v>
      </c>
      <c r="G9" s="156">
        <v>8517.01</v>
      </c>
      <c r="H9" s="153">
        <v>318</v>
      </c>
      <c r="I9" s="154">
        <v>62219.94</v>
      </c>
      <c r="J9" s="155">
        <v>392</v>
      </c>
      <c r="K9" s="156">
        <v>114350.07999999999</v>
      </c>
      <c r="L9" s="89"/>
      <c r="M9" s="88"/>
      <c r="N9" s="126" t="s">
        <v>110</v>
      </c>
      <c r="O9" s="127"/>
      <c r="P9" s="135"/>
      <c r="Q9" s="128">
        <v>4422</v>
      </c>
      <c r="R9" s="129">
        <v>908672.64000000025</v>
      </c>
      <c r="S9" s="129">
        <f>R9/Q9*100</f>
        <v>20548.90637720489</v>
      </c>
    </row>
    <row r="10" spans="1:19" ht="20.100000000000001" customHeight="1" x14ac:dyDescent="0.15">
      <c r="B10" s="202" t="s">
        <v>119</v>
      </c>
      <c r="C10" s="202"/>
      <c r="D10" s="153">
        <v>3810</v>
      </c>
      <c r="E10" s="154">
        <v>250278.12</v>
      </c>
      <c r="F10" s="155">
        <v>676</v>
      </c>
      <c r="G10" s="156">
        <v>14736.520000000004</v>
      </c>
      <c r="H10" s="153">
        <v>616</v>
      </c>
      <c r="I10" s="154">
        <v>135165.06000000003</v>
      </c>
      <c r="J10" s="155">
        <v>990</v>
      </c>
      <c r="K10" s="156">
        <v>288205.69999999995</v>
      </c>
      <c r="L10" s="89"/>
      <c r="M10" s="88"/>
      <c r="N10" s="95"/>
      <c r="O10" s="94" t="s">
        <v>105</v>
      </c>
      <c r="P10" s="107"/>
      <c r="Q10" s="98">
        <f>Q9/Q$13</f>
        <v>8.8540936667801287E-2</v>
      </c>
      <c r="R10" s="99">
        <f>R9/R$13</f>
        <v>0.18306280387940285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8651</v>
      </c>
      <c r="E11" s="154">
        <v>527214.82999999984</v>
      </c>
      <c r="F11" s="155">
        <v>1943</v>
      </c>
      <c r="G11" s="156">
        <v>35648.539999999994</v>
      </c>
      <c r="H11" s="153">
        <v>1522</v>
      </c>
      <c r="I11" s="154">
        <v>309791.16999999993</v>
      </c>
      <c r="J11" s="155">
        <v>1710</v>
      </c>
      <c r="K11" s="156">
        <v>465482.5400000001</v>
      </c>
      <c r="L11" s="89"/>
      <c r="M11" s="88"/>
      <c r="N11" s="126" t="s">
        <v>111</v>
      </c>
      <c r="O11" s="127"/>
      <c r="P11" s="135"/>
      <c r="Q11" s="101">
        <v>6845</v>
      </c>
      <c r="R11" s="102">
        <v>1996419.7799999993</v>
      </c>
      <c r="S11" s="102">
        <f>R11/Q11*100</f>
        <v>29166.103433162887</v>
      </c>
    </row>
    <row r="12" spans="1:19" ht="20.100000000000001" customHeight="1" thickBot="1" x14ac:dyDescent="0.2">
      <c r="B12" s="203" t="s">
        <v>121</v>
      </c>
      <c r="C12" s="203"/>
      <c r="D12" s="157">
        <v>2550</v>
      </c>
      <c r="E12" s="158">
        <v>172618.09999999998</v>
      </c>
      <c r="F12" s="159">
        <v>708</v>
      </c>
      <c r="G12" s="160">
        <v>14060.109999999999</v>
      </c>
      <c r="H12" s="157">
        <v>302</v>
      </c>
      <c r="I12" s="158">
        <v>57978.649999999994</v>
      </c>
      <c r="J12" s="159">
        <v>788</v>
      </c>
      <c r="K12" s="160">
        <v>228599.03</v>
      </c>
      <c r="L12" s="89"/>
      <c r="M12" s="88"/>
      <c r="N12" s="125"/>
      <c r="O12" s="84" t="s">
        <v>105</v>
      </c>
      <c r="P12" s="108"/>
      <c r="Q12" s="103">
        <f>Q11/Q$13</f>
        <v>0.13705624411829487</v>
      </c>
      <c r="R12" s="104">
        <f>R11/R$13</f>
        <v>0.40220227456953073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30696</v>
      </c>
      <c r="E13" s="149">
        <v>1905329.8399999994</v>
      </c>
      <c r="F13" s="151">
        <v>7980</v>
      </c>
      <c r="G13" s="152">
        <v>153298.50000000006</v>
      </c>
      <c r="H13" s="150">
        <v>4422</v>
      </c>
      <c r="I13" s="149">
        <v>908672.64000000025</v>
      </c>
      <c r="J13" s="151">
        <v>6845</v>
      </c>
      <c r="K13" s="152">
        <v>1996419.7799999993</v>
      </c>
      <c r="M13" s="58"/>
      <c r="N13" s="131" t="s">
        <v>112</v>
      </c>
      <c r="O13" s="132"/>
      <c r="P13" s="133"/>
      <c r="Q13" s="96">
        <f>Q5+Q7+Q9+Q11</f>
        <v>49943</v>
      </c>
      <c r="R13" s="97">
        <f>R5+R7+R9+R11</f>
        <v>4963720.7599999988</v>
      </c>
      <c r="S13" s="97">
        <f>R13/Q13*100</f>
        <v>9938.7717197605234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0.61686944314459524</v>
      </c>
      <c r="O16" s="58">
        <f>F5/(D5+F5+H5+J5)</f>
        <v>0.18823116518483857</v>
      </c>
      <c r="P16" s="58">
        <f>H5/(D5+F5+H5+J5)</f>
        <v>6.5395414131960691E-2</v>
      </c>
      <c r="Q16" s="58">
        <f>J5/(D5+F5+H5+J5)</f>
        <v>0.12950397753860551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0.62017400761283303</v>
      </c>
      <c r="O17" s="58">
        <f t="shared" ref="O17:O23" si="1">F6/(D6+F6+H6+J6)</f>
        <v>0.19235997824904841</v>
      </c>
      <c r="P17" s="58">
        <f t="shared" ref="P17:P23" si="2">H6/(D6+F6+H6+J6)</f>
        <v>6.7292006525285483E-2</v>
      </c>
      <c r="Q17" s="58">
        <f t="shared" ref="Q17:Q23" si="3">J6/(D6+F6+H6+J6)</f>
        <v>0.12017400761283306</v>
      </c>
    </row>
    <row r="18" spans="13:17" ht="20.100000000000001" customHeight="1" x14ac:dyDescent="0.15">
      <c r="M18" s="14" t="s">
        <v>135</v>
      </c>
      <c r="N18" s="58">
        <f t="shared" si="0"/>
        <v>0.58291356034656461</v>
      </c>
      <c r="O18" s="58">
        <f t="shared" si="1"/>
        <v>0.18134193028410237</v>
      </c>
      <c r="P18" s="58">
        <f t="shared" si="2"/>
        <v>0.10719322990126939</v>
      </c>
      <c r="Q18" s="58">
        <f t="shared" si="3"/>
        <v>0.12855127946806366</v>
      </c>
    </row>
    <row r="19" spans="13:17" ht="20.100000000000001" customHeight="1" x14ac:dyDescent="0.15">
      <c r="M19" s="14" t="s">
        <v>136</v>
      </c>
      <c r="N19" s="58">
        <f t="shared" si="0"/>
        <v>0.59521158129175944</v>
      </c>
      <c r="O19" s="58">
        <f t="shared" si="1"/>
        <v>0.17427616926503342</v>
      </c>
      <c r="P19" s="58">
        <f t="shared" si="2"/>
        <v>4.3429844097995544E-2</v>
      </c>
      <c r="Q19" s="58">
        <f t="shared" si="3"/>
        <v>0.18708240534521159</v>
      </c>
    </row>
    <row r="20" spans="13:17" ht="20.100000000000001" customHeight="1" x14ac:dyDescent="0.15">
      <c r="M20" s="14" t="s">
        <v>137</v>
      </c>
      <c r="N20" s="58">
        <f t="shared" si="0"/>
        <v>0.62641008626410088</v>
      </c>
      <c r="O20" s="58">
        <f t="shared" si="1"/>
        <v>0.13802256138022562</v>
      </c>
      <c r="P20" s="58">
        <f t="shared" si="2"/>
        <v>0.10550763105507631</v>
      </c>
      <c r="Q20" s="58">
        <f t="shared" si="3"/>
        <v>0.1300597213005972</v>
      </c>
    </row>
    <row r="21" spans="13:17" ht="20.100000000000001" customHeight="1" x14ac:dyDescent="0.15">
      <c r="M21" s="14" t="s">
        <v>138</v>
      </c>
      <c r="N21" s="58">
        <f t="shared" si="0"/>
        <v>0.62541037426132629</v>
      </c>
      <c r="O21" s="58">
        <f t="shared" si="1"/>
        <v>0.11096520026263952</v>
      </c>
      <c r="P21" s="58">
        <f t="shared" si="2"/>
        <v>0.10111621799080761</v>
      </c>
      <c r="Q21" s="58">
        <f t="shared" si="3"/>
        <v>0.16250820748522651</v>
      </c>
    </row>
    <row r="22" spans="13:17" ht="20.100000000000001" customHeight="1" x14ac:dyDescent="0.15">
      <c r="M22" s="14" t="s">
        <v>139</v>
      </c>
      <c r="N22" s="58">
        <f t="shared" si="0"/>
        <v>0.62570519311442208</v>
      </c>
      <c r="O22" s="58">
        <f t="shared" si="1"/>
        <v>0.14053233039201504</v>
      </c>
      <c r="P22" s="58">
        <f t="shared" si="2"/>
        <v>0.1100824533487632</v>
      </c>
      <c r="Q22" s="58">
        <f t="shared" si="3"/>
        <v>0.12368002314479966</v>
      </c>
    </row>
    <row r="23" spans="13:17" ht="20.100000000000001" customHeight="1" x14ac:dyDescent="0.15">
      <c r="M23" s="14" t="s">
        <v>140</v>
      </c>
      <c r="N23" s="58">
        <f t="shared" si="0"/>
        <v>0.58647654093836243</v>
      </c>
      <c r="O23" s="58">
        <f t="shared" si="1"/>
        <v>0.16283348666053357</v>
      </c>
      <c r="P23" s="58">
        <f t="shared" si="2"/>
        <v>6.9457221711131556E-2</v>
      </c>
      <c r="Q23" s="58">
        <f t="shared" si="3"/>
        <v>0.18123275068997241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0.61462066756101952</v>
      </c>
      <c r="O24" s="58">
        <f t="shared" ref="O24" si="5">F13/(D13+F13+H13+J13)</f>
        <v>0.15978215165288429</v>
      </c>
      <c r="P24" s="58">
        <f t="shared" ref="P24" si="6">H13/(D13+F13+H13+J13)</f>
        <v>8.8540936667801287E-2</v>
      </c>
      <c r="Q24" s="58">
        <f t="shared" ref="Q24" si="7">J13/(D13+F13+H13+J13)</f>
        <v>0.13705624411829487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0.37473231143531754</v>
      </c>
      <c r="O29" s="58">
        <f>G5/(E5+G5+I5+K5)</f>
        <v>3.9024755569347397E-2</v>
      </c>
      <c r="P29" s="58">
        <f>I5/(E5+G5+I5+K5)</f>
        <v>0.14405707421561678</v>
      </c>
      <c r="Q29" s="58">
        <f>K5/(E5+G5+I5+K5)</f>
        <v>0.44218585877971833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0.42344024395603358</v>
      </c>
      <c r="O30" s="58">
        <f t="shared" ref="O30:O37" si="9">G6/(E6+G6+I6+K6)</f>
        <v>4.0730588148554715E-2</v>
      </c>
      <c r="P30" s="58">
        <f t="shared" ref="P30:P37" si="10">I6/(E6+G6+I6+K6)</f>
        <v>0.1475101581085933</v>
      </c>
      <c r="Q30" s="58">
        <f t="shared" ref="Q30:Q37" si="11">K6/(E6+G6+I6+K6)</f>
        <v>0.38831900978681838</v>
      </c>
    </row>
    <row r="31" spans="13:17" ht="20.100000000000001" customHeight="1" x14ac:dyDescent="0.15">
      <c r="M31" s="14" t="s">
        <v>135</v>
      </c>
      <c r="N31" s="58">
        <f t="shared" si="8"/>
        <v>0.36111995555152104</v>
      </c>
      <c r="O31" s="58">
        <f t="shared" si="9"/>
        <v>3.2372633507061564E-2</v>
      </c>
      <c r="P31" s="58">
        <f t="shared" si="10"/>
        <v>0.22650344199199332</v>
      </c>
      <c r="Q31" s="58">
        <f t="shared" si="11"/>
        <v>0.38000396894942406</v>
      </c>
    </row>
    <row r="32" spans="13:17" ht="20.100000000000001" customHeight="1" x14ac:dyDescent="0.15">
      <c r="M32" s="14" t="s">
        <v>136</v>
      </c>
      <c r="N32" s="58">
        <f t="shared" si="8"/>
        <v>0.3609063328526142</v>
      </c>
      <c r="O32" s="58">
        <f t="shared" si="9"/>
        <v>3.1469150176600007E-2</v>
      </c>
      <c r="P32" s="58">
        <f t="shared" si="10"/>
        <v>8.4989668681948155E-2</v>
      </c>
      <c r="Q32" s="58">
        <f t="shared" si="11"/>
        <v>0.52263484828883755</v>
      </c>
    </row>
    <row r="33" spans="13:17" ht="20.100000000000001" customHeight="1" x14ac:dyDescent="0.15">
      <c r="M33" s="14" t="s">
        <v>137</v>
      </c>
      <c r="N33" s="58">
        <f t="shared" si="8"/>
        <v>0.40427572038766052</v>
      </c>
      <c r="O33" s="58">
        <f t="shared" si="9"/>
        <v>2.7412994020710648E-2</v>
      </c>
      <c r="P33" s="58">
        <f t="shared" si="10"/>
        <v>0.20026216279997033</v>
      </c>
      <c r="Q33" s="58">
        <f t="shared" si="11"/>
        <v>0.36804912279165858</v>
      </c>
    </row>
    <row r="34" spans="13:17" ht="20.100000000000001" customHeight="1" x14ac:dyDescent="0.15">
      <c r="M34" s="14" t="s">
        <v>138</v>
      </c>
      <c r="N34" s="58">
        <f t="shared" si="8"/>
        <v>0.36357267309852881</v>
      </c>
      <c r="O34" s="58">
        <f t="shared" si="9"/>
        <v>2.1407368604854204E-2</v>
      </c>
      <c r="P34" s="58">
        <f t="shared" si="10"/>
        <v>0.19635085229872687</v>
      </c>
      <c r="Q34" s="58">
        <f t="shared" si="11"/>
        <v>0.41866910599789003</v>
      </c>
    </row>
    <row r="35" spans="13:17" ht="20.100000000000001" customHeight="1" x14ac:dyDescent="0.15">
      <c r="M35" s="14" t="s">
        <v>139</v>
      </c>
      <c r="N35" s="58">
        <f t="shared" si="8"/>
        <v>0.39399164545982085</v>
      </c>
      <c r="O35" s="58">
        <f t="shared" si="9"/>
        <v>2.6640424611804343E-2</v>
      </c>
      <c r="P35" s="58">
        <f t="shared" si="10"/>
        <v>0.23150929350227703</v>
      </c>
      <c r="Q35" s="58">
        <f t="shared" si="11"/>
        <v>0.34785863642609782</v>
      </c>
    </row>
    <row r="36" spans="13:17" ht="20.100000000000001" customHeight="1" x14ac:dyDescent="0.15">
      <c r="M36" s="14" t="s">
        <v>140</v>
      </c>
      <c r="N36" s="58">
        <f t="shared" si="8"/>
        <v>0.36474580379760302</v>
      </c>
      <c r="O36" s="58">
        <f t="shared" si="9"/>
        <v>2.9709318567593526E-2</v>
      </c>
      <c r="P36" s="58">
        <f t="shared" si="10"/>
        <v>0.12251014984726338</v>
      </c>
      <c r="Q36" s="58">
        <f t="shared" si="11"/>
        <v>0.48303472778754009</v>
      </c>
    </row>
    <row r="37" spans="13:17" ht="20.100000000000001" customHeight="1" x14ac:dyDescent="0.15">
      <c r="M37" s="14" t="s">
        <v>141</v>
      </c>
      <c r="N37" s="58">
        <f t="shared" si="8"/>
        <v>0.3838511334791524</v>
      </c>
      <c r="O37" s="58">
        <f t="shared" si="9"/>
        <v>3.088378807191404E-2</v>
      </c>
      <c r="P37" s="58">
        <f t="shared" si="10"/>
        <v>0.18306280387940285</v>
      </c>
      <c r="Q37" s="58">
        <f t="shared" si="11"/>
        <v>0.40220227456953073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4773</v>
      </c>
      <c r="F5" s="164">
        <f t="shared" ref="F5:F16" si="0">E5/SUM(E$5:E$16)</f>
        <v>0.15549257232212665</v>
      </c>
      <c r="G5" s="165">
        <v>273589.37000000005</v>
      </c>
      <c r="H5" s="166">
        <f t="shared" ref="H5:H16" si="1">G5/SUM(G$5:G$16)</f>
        <v>0.14359160511546917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211</v>
      </c>
      <c r="F6" s="168">
        <f t="shared" si="0"/>
        <v>6.8738597862913735E-3</v>
      </c>
      <c r="G6" s="169">
        <v>15470.93</v>
      </c>
      <c r="H6" s="170">
        <f t="shared" si="1"/>
        <v>8.119817196585763E-3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1628</v>
      </c>
      <c r="F7" s="168">
        <f t="shared" si="0"/>
        <v>5.303622621839979E-2</v>
      </c>
      <c r="G7" s="169">
        <v>78480.91</v>
      </c>
      <c r="H7" s="170">
        <f t="shared" si="1"/>
        <v>4.1190196233949705E-2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307</v>
      </c>
      <c r="F8" s="168">
        <f t="shared" si="0"/>
        <v>1.0001303101381287E-2</v>
      </c>
      <c r="G8" s="169">
        <v>13165.299999999997</v>
      </c>
      <c r="H8" s="170">
        <f t="shared" si="1"/>
        <v>6.9097222557538895E-3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3401</v>
      </c>
      <c r="F9" s="168">
        <f t="shared" si="0"/>
        <v>0.11079619494396664</v>
      </c>
      <c r="G9" s="169">
        <v>46827.119999999995</v>
      </c>
      <c r="H9" s="170">
        <f t="shared" si="1"/>
        <v>2.4576910001052624E-2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6376</v>
      </c>
      <c r="F10" s="168">
        <f t="shared" si="0"/>
        <v>0.20771436017722178</v>
      </c>
      <c r="G10" s="169">
        <v>712800.40999999992</v>
      </c>
      <c r="H10" s="170">
        <f t="shared" si="1"/>
        <v>0.37410866876466903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3259</v>
      </c>
      <c r="F11" s="168">
        <f t="shared" si="0"/>
        <v>0.10617018504039615</v>
      </c>
      <c r="G11" s="169">
        <v>289401.93999999989</v>
      </c>
      <c r="H11" s="170">
        <f t="shared" si="1"/>
        <v>0.15189072984864388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1258</v>
      </c>
      <c r="F12" s="168">
        <f t="shared" si="0"/>
        <v>4.0982538441490746E-2</v>
      </c>
      <c r="G12" s="169">
        <v>132739.82</v>
      </c>
      <c r="H12" s="170">
        <f t="shared" si="1"/>
        <v>6.9667632980544722E-2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279</v>
      </c>
      <c r="F13" s="168">
        <f t="shared" si="0"/>
        <v>9.0891321344800623E-3</v>
      </c>
      <c r="G13" s="169">
        <v>20439.249999999996</v>
      </c>
      <c r="H13" s="170">
        <f t="shared" si="1"/>
        <v>1.0727407701755197E-2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1</v>
      </c>
      <c r="F14" s="168">
        <f t="shared" si="0"/>
        <v>3.2577534532186604E-5</v>
      </c>
      <c r="G14" s="169">
        <v>16.28</v>
      </c>
      <c r="H14" s="170">
        <f t="shared" si="1"/>
        <v>8.544452334825134E-6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8164</v>
      </c>
      <c r="F15" s="168">
        <f t="shared" si="0"/>
        <v>0.26596299192077144</v>
      </c>
      <c r="G15" s="169">
        <v>105876.24999999996</v>
      </c>
      <c r="H15" s="170">
        <f t="shared" si="1"/>
        <v>5.5568462623773296E-2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1039</v>
      </c>
      <c r="F16" s="172">
        <f t="shared" si="0"/>
        <v>3.3848058378941885E-2</v>
      </c>
      <c r="G16" s="173">
        <v>216522.25999999998</v>
      </c>
      <c r="H16" s="174">
        <f t="shared" si="1"/>
        <v>0.11364030282546772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1</v>
      </c>
      <c r="F18" s="168">
        <f t="shared" si="2"/>
        <v>1.2531328320802005E-4</v>
      </c>
      <c r="G18" s="169">
        <v>71.52</v>
      </c>
      <c r="H18" s="170">
        <f t="shared" si="3"/>
        <v>4.6654076850067026E-4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458</v>
      </c>
      <c r="F19" s="168">
        <f t="shared" si="2"/>
        <v>5.7393483709273184E-2</v>
      </c>
      <c r="G19" s="169">
        <v>14963.710000000005</v>
      </c>
      <c r="H19" s="170">
        <f t="shared" si="3"/>
        <v>9.7611587849848525E-2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91</v>
      </c>
      <c r="F20" s="168">
        <f t="shared" si="2"/>
        <v>1.1403508771929825E-2</v>
      </c>
      <c r="G20" s="169">
        <v>3357.72</v>
      </c>
      <c r="H20" s="170">
        <f t="shared" si="3"/>
        <v>2.1903149737277271E-2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363</v>
      </c>
      <c r="F21" s="168">
        <f t="shared" si="2"/>
        <v>4.548872180451128E-2</v>
      </c>
      <c r="G21" s="169">
        <v>4246.38</v>
      </c>
      <c r="H21" s="170">
        <f t="shared" si="3"/>
        <v>2.7700075343202967E-2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2433</v>
      </c>
      <c r="F23" s="168">
        <f t="shared" si="2"/>
        <v>0.30488721804511276</v>
      </c>
      <c r="G23" s="169">
        <v>80489.919999999998</v>
      </c>
      <c r="H23" s="170">
        <f t="shared" si="3"/>
        <v>0.52505353933665366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73</v>
      </c>
      <c r="F24" s="168">
        <f t="shared" si="2"/>
        <v>9.1478696741854638E-3</v>
      </c>
      <c r="G24" s="169">
        <v>2647.4700000000003</v>
      </c>
      <c r="H24" s="170">
        <f t="shared" si="3"/>
        <v>1.7270031996399184E-2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22</v>
      </c>
      <c r="F25" s="168">
        <f t="shared" si="2"/>
        <v>2.7568922305764411E-3</v>
      </c>
      <c r="G25" s="169">
        <v>874.26</v>
      </c>
      <c r="H25" s="170">
        <f t="shared" si="3"/>
        <v>5.7029912230060955E-3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4277</v>
      </c>
      <c r="F27" s="168">
        <f t="shared" si="2"/>
        <v>0.53596491228070176</v>
      </c>
      <c r="G27" s="169">
        <v>25907.709999999995</v>
      </c>
      <c r="H27" s="170">
        <f t="shared" si="3"/>
        <v>0.16900171886874299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262</v>
      </c>
      <c r="F28" s="172">
        <f t="shared" si="2"/>
        <v>3.2832080200501254E-2</v>
      </c>
      <c r="G28" s="173">
        <v>20739.809999999998</v>
      </c>
      <c r="H28" s="174">
        <f t="shared" si="3"/>
        <v>0.13529036487636864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141</v>
      </c>
      <c r="F29" s="176">
        <f>E29/SUM(E$29:E$39)</f>
        <v>4.4535691724573598E-2</v>
      </c>
      <c r="G29" s="177">
        <v>20251.650000000001</v>
      </c>
      <c r="H29" s="178">
        <f>G29/SUM(G$29:G$39)</f>
        <v>2.6534747959103662E-2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5</v>
      </c>
      <c r="F30" s="168">
        <f t="shared" ref="F30:F40" si="4">E30/SUM(E$29:E$39)</f>
        <v>1.5792798483891346E-3</v>
      </c>
      <c r="G30" s="169">
        <v>638.86</v>
      </c>
      <c r="H30" s="170">
        <f t="shared" ref="H30:H40" si="5">G30/SUM(G$29:G$39)</f>
        <v>8.3706705780284393E-4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159</v>
      </c>
      <c r="F31" s="168">
        <f t="shared" si="4"/>
        <v>5.022109917877448E-2</v>
      </c>
      <c r="G31" s="169">
        <v>24410.019999999993</v>
      </c>
      <c r="H31" s="170">
        <f t="shared" si="5"/>
        <v>3.1983257086542545E-2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6</v>
      </c>
      <c r="F32" s="168">
        <f t="shared" si="4"/>
        <v>1.8951358180669614E-3</v>
      </c>
      <c r="G32" s="169">
        <v>396.62</v>
      </c>
      <c r="H32" s="170">
        <f t="shared" si="5"/>
        <v>5.1967181615027386E-4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573</v>
      </c>
      <c r="F33" s="168">
        <f t="shared" si="4"/>
        <v>0.18098547062539483</v>
      </c>
      <c r="G33" s="169">
        <v>120061.81</v>
      </c>
      <c r="H33" s="170">
        <f t="shared" si="5"/>
        <v>0.15731112614842699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139</v>
      </c>
      <c r="F34" s="168">
        <f t="shared" si="4"/>
        <v>4.3903979785217942E-2</v>
      </c>
      <c r="G34" s="169">
        <v>9092.8700000000008</v>
      </c>
      <c r="H34" s="170">
        <f t="shared" si="5"/>
        <v>1.1913943489784532E-2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1976</v>
      </c>
      <c r="F35" s="168">
        <f t="shared" si="4"/>
        <v>0.62413139608338597</v>
      </c>
      <c r="G35" s="169">
        <v>544868.64999999991</v>
      </c>
      <c r="H35" s="170">
        <f t="shared" si="5"/>
        <v>0.7139147821815538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23</v>
      </c>
      <c r="F36" s="168">
        <f t="shared" si="4"/>
        <v>7.2646873025900187E-3</v>
      </c>
      <c r="G36" s="169">
        <v>5734.079999999999</v>
      </c>
      <c r="H36" s="170">
        <f t="shared" si="5"/>
        <v>7.5130849870177043E-3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28</v>
      </c>
      <c r="F37" s="168">
        <f t="shared" si="4"/>
        <v>8.843967150979154E-3</v>
      </c>
      <c r="G37" s="169">
        <v>5586.9</v>
      </c>
      <c r="H37" s="170">
        <f t="shared" si="5"/>
        <v>7.3202422208914451E-3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85</v>
      </c>
      <c r="F38" s="168">
        <f t="shared" si="4"/>
        <v>2.6847757422615286E-2</v>
      </c>
      <c r="G38" s="169">
        <v>24534.34</v>
      </c>
      <c r="H38" s="170">
        <f t="shared" si="5"/>
        <v>3.2146147511089483E-2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31</v>
      </c>
      <c r="F39" s="168">
        <f t="shared" si="4"/>
        <v>9.7915350600126343E-3</v>
      </c>
      <c r="G39" s="169">
        <v>7636.6500000000005</v>
      </c>
      <c r="H39" s="184">
        <f t="shared" si="5"/>
        <v>1.0005929541636803E-2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1256</v>
      </c>
      <c r="F40" s="185">
        <f t="shared" si="4"/>
        <v>0.39671509791535059</v>
      </c>
      <c r="G40" s="169">
        <v>145460.19000000003</v>
      </c>
      <c r="H40" s="172">
        <f t="shared" si="5"/>
        <v>0.19058938307413625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3630</v>
      </c>
      <c r="F41" s="176">
        <f>E41/SUM(E$41:E$44)</f>
        <v>0.5303140978816655</v>
      </c>
      <c r="G41" s="177">
        <v>983683.56000000017</v>
      </c>
      <c r="H41" s="178">
        <f>G41/SUM(G$41:G$44)</f>
        <v>0.4927238098191955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2687</v>
      </c>
      <c r="F42" s="168">
        <f t="shared" ref="F42:F44" si="6">E42/SUM(E$41:E$44)</f>
        <v>0.39254930606281957</v>
      </c>
      <c r="G42" s="169">
        <v>811746.54</v>
      </c>
      <c r="H42" s="170">
        <f t="shared" ref="H42:H44" si="7">G42/SUM(G$41:G$44)</f>
        <v>0.40660113075016718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74</v>
      </c>
      <c r="F43" s="168">
        <f t="shared" si="6"/>
        <v>1.0810810810810811E-2</v>
      </c>
      <c r="G43" s="169">
        <v>32048.969999999998</v>
      </c>
      <c r="H43" s="170">
        <f t="shared" si="7"/>
        <v>1.6053222033294019E-2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454</v>
      </c>
      <c r="F44" s="172">
        <f t="shared" si="6"/>
        <v>6.6325785244704158E-2</v>
      </c>
      <c r="G44" s="173">
        <v>168940.71</v>
      </c>
      <c r="H44" s="174">
        <f t="shared" si="7"/>
        <v>8.4621837397343358E-2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49943</v>
      </c>
      <c r="F45" s="179">
        <f>E45/E$45</f>
        <v>1</v>
      </c>
      <c r="G45" s="180">
        <f>SUM(G5:G44)</f>
        <v>4963720.76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3243</v>
      </c>
      <c r="E4" s="67">
        <v>59610.710000000014</v>
      </c>
      <c r="F4" s="67">
        <f>E4*1000/D4</f>
        <v>18381.347517730501</v>
      </c>
      <c r="G4" s="67">
        <v>50030</v>
      </c>
      <c r="H4" s="63">
        <f>F4/G4</f>
        <v>0.36740650645073958</v>
      </c>
      <c r="K4" s="14">
        <f>D4*G4</f>
        <v>162247290</v>
      </c>
      <c r="L4" s="14" t="s">
        <v>27</v>
      </c>
      <c r="M4" s="24">
        <f>G4-F4</f>
        <v>31648.652482269499</v>
      </c>
    </row>
    <row r="5" spans="1:13" s="14" customFormat="1" ht="20.100000000000001" customHeight="1" x14ac:dyDescent="0.15">
      <c r="B5" s="238" t="s">
        <v>28</v>
      </c>
      <c r="C5" s="239"/>
      <c r="D5" s="64">
        <v>3147</v>
      </c>
      <c r="E5" s="68">
        <v>93687.79</v>
      </c>
      <c r="F5" s="68">
        <f t="shared" ref="F5:F13" si="0">E5*1000/D5</f>
        <v>29770.508420718143</v>
      </c>
      <c r="G5" s="68">
        <v>104730</v>
      </c>
      <c r="H5" s="65">
        <f t="shared" ref="H5:H10" si="1">F5/G5</f>
        <v>0.28425960489561869</v>
      </c>
      <c r="K5" s="14">
        <f t="shared" ref="K5:K10" si="2">D5*G5</f>
        <v>329585310</v>
      </c>
      <c r="L5" s="14" t="s">
        <v>28</v>
      </c>
      <c r="M5" s="24">
        <f t="shared" ref="M5:M10" si="3">G5-F5</f>
        <v>74959.491579281865</v>
      </c>
    </row>
    <row r="6" spans="1:13" s="14" customFormat="1" ht="20.100000000000001" customHeight="1" x14ac:dyDescent="0.15">
      <c r="B6" s="238" t="s">
        <v>29</v>
      </c>
      <c r="C6" s="239"/>
      <c r="D6" s="64">
        <v>6125</v>
      </c>
      <c r="E6" s="68">
        <v>566979.31999999995</v>
      </c>
      <c r="F6" s="68">
        <f t="shared" si="0"/>
        <v>92568.052244897961</v>
      </c>
      <c r="G6" s="68">
        <v>166920</v>
      </c>
      <c r="H6" s="65">
        <f t="shared" si="1"/>
        <v>0.55456537410075457</v>
      </c>
      <c r="K6" s="14">
        <f t="shared" si="2"/>
        <v>1022385000</v>
      </c>
      <c r="L6" s="14" t="s">
        <v>29</v>
      </c>
      <c r="M6" s="24">
        <f t="shared" si="3"/>
        <v>74351.947755102039</v>
      </c>
    </row>
    <row r="7" spans="1:13" s="14" customFormat="1" ht="20.100000000000001" customHeight="1" x14ac:dyDescent="0.15">
      <c r="B7" s="238" t="s">
        <v>30</v>
      </c>
      <c r="C7" s="239"/>
      <c r="D7" s="64">
        <v>3707</v>
      </c>
      <c r="E7" s="68">
        <v>443801.99000000011</v>
      </c>
      <c r="F7" s="68">
        <f t="shared" si="0"/>
        <v>119719.98651200435</v>
      </c>
      <c r="G7" s="68">
        <v>196160</v>
      </c>
      <c r="H7" s="65">
        <f t="shared" si="1"/>
        <v>0.61031803890703684</v>
      </c>
      <c r="K7" s="14">
        <f t="shared" si="2"/>
        <v>727165120</v>
      </c>
      <c r="L7" s="14" t="s">
        <v>30</v>
      </c>
      <c r="M7" s="24">
        <f t="shared" si="3"/>
        <v>76440.013487995646</v>
      </c>
    </row>
    <row r="8" spans="1:13" s="14" customFormat="1" ht="20.100000000000001" customHeight="1" x14ac:dyDescent="0.15">
      <c r="B8" s="238" t="s">
        <v>31</v>
      </c>
      <c r="C8" s="239"/>
      <c r="D8" s="64">
        <v>2193</v>
      </c>
      <c r="E8" s="68">
        <v>332834.96999999997</v>
      </c>
      <c r="F8" s="68">
        <f t="shared" si="0"/>
        <v>151771.53214774281</v>
      </c>
      <c r="G8" s="68">
        <v>269310</v>
      </c>
      <c r="H8" s="65">
        <f t="shared" si="1"/>
        <v>0.56355698692117939</v>
      </c>
      <c r="K8" s="14">
        <f t="shared" si="2"/>
        <v>590596830</v>
      </c>
      <c r="L8" s="14" t="s">
        <v>31</v>
      </c>
      <c r="M8" s="24">
        <f t="shared" si="3"/>
        <v>117538.46785225719</v>
      </c>
    </row>
    <row r="9" spans="1:13" s="14" customFormat="1" ht="20.100000000000001" customHeight="1" x14ac:dyDescent="0.15">
      <c r="B9" s="238" t="s">
        <v>32</v>
      </c>
      <c r="C9" s="239"/>
      <c r="D9" s="64">
        <v>1993</v>
      </c>
      <c r="E9" s="68">
        <v>365766.00000000006</v>
      </c>
      <c r="F9" s="68">
        <f t="shared" si="0"/>
        <v>183525.33868539892</v>
      </c>
      <c r="G9" s="68">
        <v>308060</v>
      </c>
      <c r="H9" s="65">
        <f t="shared" si="1"/>
        <v>0.59574543493280174</v>
      </c>
      <c r="K9" s="14">
        <f t="shared" si="2"/>
        <v>613963580</v>
      </c>
      <c r="L9" s="14" t="s">
        <v>32</v>
      </c>
      <c r="M9" s="24">
        <f t="shared" si="3"/>
        <v>124534.66131460108</v>
      </c>
    </row>
    <row r="10" spans="1:13" s="14" customFormat="1" ht="20.100000000000001" customHeight="1" x14ac:dyDescent="0.15">
      <c r="B10" s="240" t="s">
        <v>33</v>
      </c>
      <c r="C10" s="241"/>
      <c r="D10" s="72">
        <v>976</v>
      </c>
      <c r="E10" s="73">
        <v>195947.55999999997</v>
      </c>
      <c r="F10" s="73">
        <f t="shared" si="0"/>
        <v>200765.9426229508</v>
      </c>
      <c r="G10" s="73">
        <v>360650</v>
      </c>
      <c r="H10" s="75">
        <f t="shared" si="1"/>
        <v>0.55667806078733062</v>
      </c>
      <c r="K10" s="14">
        <f t="shared" si="2"/>
        <v>351994400</v>
      </c>
      <c r="L10" s="14" t="s">
        <v>33</v>
      </c>
      <c r="M10" s="24">
        <f t="shared" si="3"/>
        <v>159884.0573770492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6390</v>
      </c>
      <c r="E11" s="67">
        <f>SUM(E4:E5)</f>
        <v>153298.5</v>
      </c>
      <c r="F11" s="67">
        <f t="shared" si="0"/>
        <v>23990.375586854461</v>
      </c>
      <c r="G11" s="82"/>
      <c r="H11" s="63">
        <f>SUM(E4:E5)*1000/SUM(K4:K5)</f>
        <v>0.31168836713955111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14994</v>
      </c>
      <c r="E12" s="78">
        <f>SUM(E6:E10)</f>
        <v>1905329.84</v>
      </c>
      <c r="F12" s="69">
        <f t="shared" si="0"/>
        <v>127072.81846071762</v>
      </c>
      <c r="G12" s="83"/>
      <c r="H12" s="70">
        <f>SUM(E6:E10)*1000/SUM(K6:K10)</f>
        <v>0.57630652394326753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21384</v>
      </c>
      <c r="E13" s="79">
        <f>SUM(E11:E12)</f>
        <v>2058628.34</v>
      </c>
      <c r="F13" s="74">
        <f t="shared" si="0"/>
        <v>96269.563224840997</v>
      </c>
      <c r="G13" s="77"/>
      <c r="H13" s="76">
        <f>SUM(E4:E10)*1000/SUM(K4:K10)</f>
        <v>0.54203849424558592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2019-09-02T00:10:44Z</dcterms:modified>
</cp:coreProperties>
</file>