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06月報告書\"/>
    </mc:Choice>
  </mc:AlternateContent>
  <bookViews>
    <workbookView xWindow="-915" yWindow="5130" windowWidth="15480" windowHeight="6480"/>
  </bookViews>
  <sheets>
    <sheet name="06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<sst xmlns="http://schemas.openxmlformats.org/spreadsheetml/2006/main" count="208" uniqueCount="154">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</sst>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60504</c:v>
                </c:pt>
                <c:pt idx="1">
                  <c:v>29115</c:v>
                </c:pt>
                <c:pt idx="2">
                  <c:v>15365</c:v>
                </c:pt>
                <c:pt idx="3">
                  <c:v>10143</c:v>
                </c:pt>
                <c:pt idx="4">
                  <c:v>14075</c:v>
                </c:pt>
                <c:pt idx="5">
                  <c:v>32016</c:v>
                </c:pt>
                <c:pt idx="6">
                  <c:v>41380</c:v>
                </c:pt>
                <c:pt idx="7">
                  <c:v>17647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23999</c:v>
                </c:pt>
                <c:pt idx="1">
                  <c:v>14937</c:v>
                </c:pt>
                <c:pt idx="2">
                  <c:v>9304</c:v>
                </c:pt>
                <c:pt idx="3">
                  <c:v>4996</c:v>
                </c:pt>
                <c:pt idx="4">
                  <c:v>6911</c:v>
                </c:pt>
                <c:pt idx="5">
                  <c:v>15110</c:v>
                </c:pt>
                <c:pt idx="6">
                  <c:v>24481</c:v>
                </c:pt>
                <c:pt idx="7">
                  <c:v>9566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20283</c:v>
                </c:pt>
                <c:pt idx="1">
                  <c:v>15375</c:v>
                </c:pt>
                <c:pt idx="2">
                  <c:v>9504</c:v>
                </c:pt>
                <c:pt idx="3">
                  <c:v>4680</c:v>
                </c:pt>
                <c:pt idx="4">
                  <c:v>7354</c:v>
                </c:pt>
                <c:pt idx="5">
                  <c:v>16111</c:v>
                </c:pt>
                <c:pt idx="6">
                  <c:v>24785</c:v>
                </c:pt>
                <c:pt idx="7">
                  <c:v>10876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9959216"/>
        <c:axId val="43742824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0.23764087152516905</c:v>
                </c:pt>
                <c:pt idx="1">
                  <c:v>0.32459869569407707</c:v>
                </c:pt>
                <c:pt idx="2">
                  <c:v>0.36322904596369254</c:v>
                </c:pt>
                <c:pt idx="3">
                  <c:v>0.30302840499827755</c:v>
                </c:pt>
                <c:pt idx="4">
                  <c:v>0.31554149708016282</c:v>
                </c:pt>
                <c:pt idx="5">
                  <c:v>0.31220375592488148</c:v>
                </c:pt>
                <c:pt idx="6">
                  <c:v>0.35377500753996177</c:v>
                </c:pt>
                <c:pt idx="7">
                  <c:v>0.34944187080121025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426288"/>
        <c:axId val="437425504"/>
      </c:lineChart>
      <c:catAx>
        <c:axId val="19995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37428248"/>
        <c:crosses val="autoZero"/>
        <c:auto val="1"/>
        <c:lblAlgn val="ctr"/>
        <c:lblOffset val="100"/>
        <c:noMultiLvlLbl val="0"/>
      </c:catAx>
      <c:valAx>
        <c:axId val="43742824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99959216"/>
        <c:crosses val="autoZero"/>
        <c:crossBetween val="between"/>
      </c:valAx>
      <c:valAx>
        <c:axId val="43742550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37426288"/>
        <c:crosses val="max"/>
        <c:crossBetween val="between"/>
      </c:valAx>
      <c:catAx>
        <c:axId val="437426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3742550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3602</c:v>
                </c:pt>
                <c:pt idx="1">
                  <c:v>2677</c:v>
                </c:pt>
                <c:pt idx="2">
                  <c:v>76</c:v>
                </c:pt>
                <c:pt idx="3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956698.97999999975</c:v>
                </c:pt>
                <c:pt idx="1">
                  <c:v>789164.11999999988</c:v>
                </c:pt>
                <c:pt idx="2">
                  <c:v>31995.22</c:v>
                </c:pt>
                <c:pt idx="3">
                  <c:v>164568.77000000002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20749.350000000002</c:v>
                </c:pt>
                <c:pt idx="1">
                  <c:v>660.98</c:v>
                </c:pt>
                <c:pt idx="2">
                  <c:v>24270.45</c:v>
                </c:pt>
                <c:pt idx="3">
                  <c:v>418.38</c:v>
                </c:pt>
                <c:pt idx="4">
                  <c:v>122573.01</c:v>
                </c:pt>
                <c:pt idx="5">
                  <c:v>8755.42</c:v>
                </c:pt>
                <c:pt idx="6">
                  <c:v>528092.01</c:v>
                </c:pt>
                <c:pt idx="7">
                  <c:v>5286.3799999999992</c:v>
                </c:pt>
                <c:pt idx="8">
                  <c:v>5525.72</c:v>
                </c:pt>
                <c:pt idx="9">
                  <c:v>23531.420000000002</c:v>
                </c:pt>
                <c:pt idx="10">
                  <c:v>7878.8099999999995</c:v>
                </c:pt>
                <c:pt idx="11">
                  <c:v>140725.49000000005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891496"/>
        <c:axId val="4388989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145</c:v>
                </c:pt>
                <c:pt idx="1">
                  <c:v>5</c:v>
                </c:pt>
                <c:pt idx="2">
                  <c:v>161</c:v>
                </c:pt>
                <c:pt idx="3">
                  <c:v>7</c:v>
                </c:pt>
                <c:pt idx="4">
                  <c:v>584</c:v>
                </c:pt>
                <c:pt idx="5">
                  <c:v>136</c:v>
                </c:pt>
                <c:pt idx="6">
                  <c:v>1965</c:v>
                </c:pt>
                <c:pt idx="7">
                  <c:v>23</c:v>
                </c:pt>
                <c:pt idx="8">
                  <c:v>29</c:v>
                </c:pt>
                <c:pt idx="9">
                  <c:v>83</c:v>
                </c:pt>
                <c:pt idx="10">
                  <c:v>31</c:v>
                </c:pt>
                <c:pt idx="11">
                  <c:v>1277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94632"/>
        <c:axId val="438892672"/>
      </c:lineChart>
      <c:catAx>
        <c:axId val="438894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38892672"/>
        <c:crosses val="autoZero"/>
        <c:auto val="1"/>
        <c:lblAlgn val="ctr"/>
        <c:lblOffset val="100"/>
        <c:noMultiLvlLbl val="0"/>
      </c:catAx>
      <c:valAx>
        <c:axId val="4388926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38894632"/>
        <c:crosses val="autoZero"/>
        <c:crossBetween val="between"/>
      </c:valAx>
      <c:valAx>
        <c:axId val="4388989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38891496"/>
        <c:crosses val="max"/>
        <c:crossBetween val="between"/>
      </c:valAx>
      <c:catAx>
        <c:axId val="438891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898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18195.900030665431</c:v>
                </c:pt>
                <c:pt idx="1">
                  <c:v>29552.933793536242</c:v>
                </c:pt>
                <c:pt idx="2">
                  <c:v>88539.868932038837</c:v>
                </c:pt>
                <c:pt idx="3">
                  <c:v>114737.78519903819</c:v>
                </c:pt>
                <c:pt idx="4">
                  <c:v>146622.752376641</c:v>
                </c:pt>
                <c:pt idx="5">
                  <c:v>177180.89655172412</c:v>
                </c:pt>
                <c:pt idx="6">
                  <c:v>197258.64057672507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895808"/>
        <c:axId val="43889306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3261</c:v>
                </c:pt>
                <c:pt idx="1">
                  <c:v>3187</c:v>
                </c:pt>
                <c:pt idx="2">
                  <c:v>6180</c:v>
                </c:pt>
                <c:pt idx="3">
                  <c:v>3743</c:v>
                </c:pt>
                <c:pt idx="4">
                  <c:v>2209</c:v>
                </c:pt>
                <c:pt idx="5">
                  <c:v>2030</c:v>
                </c:pt>
                <c:pt idx="6">
                  <c:v>971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92280"/>
        <c:axId val="438893848"/>
      </c:lineChart>
      <c:catAx>
        <c:axId val="438892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8893848"/>
        <c:crosses val="autoZero"/>
        <c:auto val="1"/>
        <c:lblAlgn val="ctr"/>
        <c:lblOffset val="100"/>
        <c:noMultiLvlLbl val="0"/>
      </c:catAx>
      <c:valAx>
        <c:axId val="438893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38892280"/>
        <c:crosses val="autoZero"/>
        <c:crossBetween val="between"/>
      </c:valAx>
      <c:valAx>
        <c:axId val="43889306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38895808"/>
        <c:crosses val="max"/>
        <c:crossBetween val="between"/>
      </c:valAx>
      <c:catAx>
        <c:axId val="43889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89306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167512"/>
        <c:axId val="43916398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18195.900030665431</c:v>
                </c:pt>
                <c:pt idx="1">
                  <c:v>29552.933793536242</c:v>
                </c:pt>
                <c:pt idx="2">
                  <c:v>88539.868932038837</c:v>
                </c:pt>
                <c:pt idx="3">
                  <c:v>114737.78519903819</c:v>
                </c:pt>
                <c:pt idx="4">
                  <c:v>146622.752376641</c:v>
                </c:pt>
                <c:pt idx="5">
                  <c:v>177180.89655172412</c:v>
                </c:pt>
                <c:pt idx="6">
                  <c:v>197258.64057672507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168688"/>
        <c:axId val="439165944"/>
      </c:barChart>
      <c:catAx>
        <c:axId val="43916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9163984"/>
        <c:crosses val="autoZero"/>
        <c:auto val="1"/>
        <c:lblAlgn val="ctr"/>
        <c:lblOffset val="100"/>
        <c:noMultiLvlLbl val="0"/>
      </c:catAx>
      <c:valAx>
        <c:axId val="439163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39167512"/>
        <c:crosses val="autoZero"/>
        <c:crossBetween val="between"/>
      </c:valAx>
      <c:valAx>
        <c:axId val="43916594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39168688"/>
        <c:crosses val="max"/>
        <c:crossBetween val="between"/>
      </c:valAx>
      <c:catAx>
        <c:axId val="43916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16594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7661</c:v>
                </c:pt>
                <c:pt idx="1">
                  <c:v>5268</c:v>
                </c:pt>
                <c:pt idx="2">
                  <c:v>8634</c:v>
                </c:pt>
                <c:pt idx="3">
                  <c:v>5308</c:v>
                </c:pt>
                <c:pt idx="4">
                  <c:v>4174</c:v>
                </c:pt>
                <c:pt idx="5">
                  <c:v>5310</c:v>
                </c:pt>
                <c:pt idx="6">
                  <c:v>3154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982</c:v>
                </c:pt>
                <c:pt idx="1">
                  <c:v>769</c:v>
                </c:pt>
                <c:pt idx="2">
                  <c:v>796</c:v>
                </c:pt>
                <c:pt idx="3">
                  <c:v>624</c:v>
                </c:pt>
                <c:pt idx="4">
                  <c:v>479</c:v>
                </c:pt>
                <c:pt idx="5">
                  <c:v>537</c:v>
                </c:pt>
                <c:pt idx="6">
                  <c:v>332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3348</c:v>
                </c:pt>
                <c:pt idx="1">
                  <c:v>2466</c:v>
                </c:pt>
                <c:pt idx="2">
                  <c:v>4763</c:v>
                </c:pt>
                <c:pt idx="3">
                  <c:v>2989</c:v>
                </c:pt>
                <c:pt idx="4">
                  <c:v>2510</c:v>
                </c:pt>
                <c:pt idx="5">
                  <c:v>3411</c:v>
                </c:pt>
                <c:pt idx="6">
                  <c:v>1992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1314</c:v>
                </c:pt>
                <c:pt idx="1">
                  <c:v>1192</c:v>
                </c:pt>
                <c:pt idx="2">
                  <c:v>868</c:v>
                </c:pt>
                <c:pt idx="3">
                  <c:v>291</c:v>
                </c:pt>
                <c:pt idx="4">
                  <c:v>392</c:v>
                </c:pt>
                <c:pt idx="5">
                  <c:v>810</c:v>
                </c:pt>
                <c:pt idx="6">
                  <c:v>2284</c:v>
                </c:pt>
                <c:pt idx="7">
                  <c:v>510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823</c:v>
                </c:pt>
                <c:pt idx="1">
                  <c:v>953</c:v>
                </c:pt>
                <c:pt idx="2">
                  <c:v>454</c:v>
                </c:pt>
                <c:pt idx="3">
                  <c:v>168</c:v>
                </c:pt>
                <c:pt idx="4">
                  <c:v>237</c:v>
                </c:pt>
                <c:pt idx="5">
                  <c:v>646</c:v>
                </c:pt>
                <c:pt idx="6">
                  <c:v>1588</c:v>
                </c:pt>
                <c:pt idx="7">
                  <c:v>399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1181</c:v>
                </c:pt>
                <c:pt idx="1">
                  <c:v>1198</c:v>
                </c:pt>
                <c:pt idx="2">
                  <c:v>852</c:v>
                </c:pt>
                <c:pt idx="3">
                  <c:v>360</c:v>
                </c:pt>
                <c:pt idx="4">
                  <c:v>521</c:v>
                </c:pt>
                <c:pt idx="5">
                  <c:v>1416</c:v>
                </c:pt>
                <c:pt idx="6">
                  <c:v>2282</c:v>
                </c:pt>
                <c:pt idx="7">
                  <c:v>824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806</c:v>
                </c:pt>
                <c:pt idx="1">
                  <c:v>702</c:v>
                </c:pt>
                <c:pt idx="2">
                  <c:v>559</c:v>
                </c:pt>
                <c:pt idx="3">
                  <c:v>186</c:v>
                </c:pt>
                <c:pt idx="4">
                  <c:v>347</c:v>
                </c:pt>
                <c:pt idx="5">
                  <c:v>709</c:v>
                </c:pt>
                <c:pt idx="6">
                  <c:v>1586</c:v>
                </c:pt>
                <c:pt idx="7">
                  <c:v>413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609</c:v>
                </c:pt>
                <c:pt idx="1">
                  <c:v>570</c:v>
                </c:pt>
                <c:pt idx="2">
                  <c:v>430</c:v>
                </c:pt>
                <c:pt idx="3">
                  <c:v>164</c:v>
                </c:pt>
                <c:pt idx="4">
                  <c:v>275</c:v>
                </c:pt>
                <c:pt idx="5">
                  <c:v>613</c:v>
                </c:pt>
                <c:pt idx="6">
                  <c:v>1204</c:v>
                </c:pt>
                <c:pt idx="7">
                  <c:v>309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920</c:v>
                </c:pt>
                <c:pt idx="1">
                  <c:v>659</c:v>
                </c:pt>
                <c:pt idx="2">
                  <c:v>495</c:v>
                </c:pt>
                <c:pt idx="3">
                  <c:v>208</c:v>
                </c:pt>
                <c:pt idx="4">
                  <c:v>367</c:v>
                </c:pt>
                <c:pt idx="5">
                  <c:v>726</c:v>
                </c:pt>
                <c:pt idx="6">
                  <c:v>1392</c:v>
                </c:pt>
                <c:pt idx="7">
                  <c:v>543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551</c:v>
                </c:pt>
                <c:pt idx="1">
                  <c:v>420</c:v>
                </c:pt>
                <c:pt idx="2">
                  <c:v>306</c:v>
                </c:pt>
                <c:pt idx="3">
                  <c:v>132</c:v>
                </c:pt>
                <c:pt idx="4">
                  <c:v>194</c:v>
                </c:pt>
                <c:pt idx="5">
                  <c:v>418</c:v>
                </c:pt>
                <c:pt idx="6">
                  <c:v>792</c:v>
                </c:pt>
                <c:pt idx="7">
                  <c:v>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430600"/>
        <c:axId val="437428640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0.14010207307709679</c:v>
                </c:pt>
                <c:pt idx="1">
                  <c:v>0.18784639746634996</c:v>
                </c:pt>
                <c:pt idx="2">
                  <c:v>0.210761378136963</c:v>
                </c:pt>
                <c:pt idx="3">
                  <c:v>0.15595287308805292</c:v>
                </c:pt>
                <c:pt idx="4">
                  <c:v>0.16354714335786891</c:v>
                </c:pt>
                <c:pt idx="5">
                  <c:v>0.17097466448864546</c:v>
                </c:pt>
                <c:pt idx="6">
                  <c:v>0.22587585758941259</c:v>
                </c:pt>
                <c:pt idx="7">
                  <c:v>0.16334018197828001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423936"/>
        <c:axId val="437427072"/>
      </c:lineChart>
      <c:catAx>
        <c:axId val="437430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37428640"/>
        <c:crosses val="autoZero"/>
        <c:auto val="1"/>
        <c:lblAlgn val="ctr"/>
        <c:lblOffset val="100"/>
        <c:noMultiLvlLbl val="0"/>
      </c:catAx>
      <c:valAx>
        <c:axId val="4374286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37430600"/>
        <c:crosses val="autoZero"/>
        <c:crossBetween val="between"/>
      </c:valAx>
      <c:valAx>
        <c:axId val="43742707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37423936"/>
        <c:crosses val="max"/>
        <c:crossBetween val="between"/>
      </c:valAx>
      <c:catAx>
        <c:axId val="437423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7427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0.61726100592403299</c:v>
                </c:pt>
                <c:pt idx="1">
                  <c:v>0.62199220325312543</c:v>
                </c:pt>
                <c:pt idx="2">
                  <c:v>0.57892628205128205</c:v>
                </c:pt>
                <c:pt idx="3">
                  <c:v>0.59592061742006619</c:v>
                </c:pt>
                <c:pt idx="4">
                  <c:v>0.62341137123745816</c:v>
                </c:pt>
                <c:pt idx="5">
                  <c:v>0.62991869918699184</c:v>
                </c:pt>
                <c:pt idx="6">
                  <c:v>0.62653031830620765</c:v>
                </c:pt>
                <c:pt idx="7">
                  <c:v>0.58889653590272995</c:v>
                </c:pt>
                <c:pt idx="8">
                  <c:v>0.61539839566870358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0.19026600069694505</c:v>
                </c:pt>
                <c:pt idx="1">
                  <c:v>0.19303669848097862</c:v>
                </c:pt>
                <c:pt idx="2">
                  <c:v>0.18269230769230768</c:v>
                </c:pt>
                <c:pt idx="3">
                  <c:v>0.17861080485115766</c:v>
                </c:pt>
                <c:pt idx="4">
                  <c:v>0.13879598662207357</c:v>
                </c:pt>
                <c:pt idx="5">
                  <c:v>0.10910569105691056</c:v>
                </c:pt>
                <c:pt idx="6">
                  <c:v>0.14129338902491717</c:v>
                </c:pt>
                <c:pt idx="7">
                  <c:v>0.16127552190869465</c:v>
                </c:pt>
                <c:pt idx="8">
                  <c:v>0.16045303449511336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6.4699732837727952E-2</c:v>
                </c:pt>
                <c:pt idx="1">
                  <c:v>6.7482188466191695E-2</c:v>
                </c:pt>
                <c:pt idx="2">
                  <c:v>0.10877403846153846</c:v>
                </c:pt>
                <c:pt idx="3">
                  <c:v>4.3550165380374865E-2</c:v>
                </c:pt>
                <c:pt idx="4">
                  <c:v>0.10869565217391304</c:v>
                </c:pt>
                <c:pt idx="5">
                  <c:v>0.10032520325203252</c:v>
                </c:pt>
                <c:pt idx="6">
                  <c:v>0.10888664842287196</c:v>
                </c:pt>
                <c:pt idx="7">
                  <c:v>7.1346639137416845E-2</c:v>
                </c:pt>
                <c:pt idx="8">
                  <c:v>8.84969844144987E-2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0.12777326054129398</c:v>
                </c:pt>
                <c:pt idx="1">
                  <c:v>0.11748890979970426</c:v>
                </c:pt>
                <c:pt idx="2">
                  <c:v>0.12960737179487181</c:v>
                </c:pt>
                <c:pt idx="3">
                  <c:v>0.18191841234840131</c:v>
                </c:pt>
                <c:pt idx="4">
                  <c:v>0.12909698996655519</c:v>
                </c:pt>
                <c:pt idx="5">
                  <c:v>0.16065040650406504</c:v>
                </c:pt>
                <c:pt idx="6">
                  <c:v>0.12328964424600317</c:v>
                </c:pt>
                <c:pt idx="7">
                  <c:v>0.17848130305115853</c:v>
                </c:pt>
                <c:pt idx="8">
                  <c:v>0.13565158542168435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427856"/>
        <c:axId val="437424720"/>
      </c:barChart>
      <c:catAx>
        <c:axId val="43742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37424720"/>
        <c:crosses val="autoZero"/>
        <c:auto val="1"/>
        <c:lblAlgn val="ctr"/>
        <c:lblOffset val="100"/>
        <c:noMultiLvlLbl val="0"/>
      </c:catAx>
      <c:valAx>
        <c:axId val="43742472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3742785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0.37435517167693827</c:v>
                </c:pt>
                <c:pt idx="1">
                  <c:v>0.42390857813766858</c:v>
                </c:pt>
                <c:pt idx="2">
                  <c:v>0.35570156827782173</c:v>
                </c:pt>
                <c:pt idx="3">
                  <c:v>0.36175137176362837</c:v>
                </c:pt>
                <c:pt idx="4">
                  <c:v>0.40008215838514077</c:v>
                </c:pt>
                <c:pt idx="5">
                  <c:v>0.36493249795385657</c:v>
                </c:pt>
                <c:pt idx="6">
                  <c:v>0.39222378152472331</c:v>
                </c:pt>
                <c:pt idx="7">
                  <c:v>0.36613075010526047</c:v>
                </c:pt>
                <c:pt idx="8">
                  <c:v>0.38289108989801529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3.9990955695939065E-2</c:v>
                </c:pt>
                <c:pt idx="1">
                  <c:v>4.1688696000278809E-2</c:v>
                </c:pt>
                <c:pt idx="2">
                  <c:v>3.3439921699270674E-2</c:v>
                </c:pt>
                <c:pt idx="3">
                  <c:v>3.2886263788651324E-2</c:v>
                </c:pt>
                <c:pt idx="4">
                  <c:v>2.7799648796997853E-2</c:v>
                </c:pt>
                <c:pt idx="5">
                  <c:v>2.1884767791566798E-2</c:v>
                </c:pt>
                <c:pt idx="6">
                  <c:v>2.747083794153268E-2</c:v>
                </c:pt>
                <c:pt idx="7">
                  <c:v>3.088547412556562E-2</c:v>
                </c:pt>
                <c:pt idx="8">
                  <c:v>3.1749111487484945E-2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0.14523972066370544</c:v>
                </c:pt>
                <c:pt idx="1">
                  <c:v>0.14950086291144729</c:v>
                </c:pt>
                <c:pt idx="2">
                  <c:v>0.23040413810734167</c:v>
                </c:pt>
                <c:pt idx="3">
                  <c:v>8.3093007448524298E-2</c:v>
                </c:pt>
                <c:pt idx="4">
                  <c:v>0.20359119806841317</c:v>
                </c:pt>
                <c:pt idx="5">
                  <c:v>0.19632314288343769</c:v>
                </c:pt>
                <c:pt idx="6">
                  <c:v>0.22904223984097849</c:v>
                </c:pt>
                <c:pt idx="7">
                  <c:v>0.12533615808618381</c:v>
                </c:pt>
                <c:pt idx="8">
                  <c:v>0.18371334862871458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0.44041415196341732</c:v>
                </c:pt>
                <c:pt idx="1">
                  <c:v>0.38490186295060536</c:v>
                </c:pt>
                <c:pt idx="2">
                  <c:v>0.3804543719155658</c:v>
                </c:pt>
                <c:pt idx="3">
                  <c:v>0.52226935699919586</c:v>
                </c:pt>
                <c:pt idx="4">
                  <c:v>0.36852699474944811</c:v>
                </c:pt>
                <c:pt idx="5">
                  <c:v>0.41685959137113904</c:v>
                </c:pt>
                <c:pt idx="6">
                  <c:v>0.3512631406927656</c:v>
                </c:pt>
                <c:pt idx="7">
                  <c:v>0.47764761768299019</c:v>
                </c:pt>
                <c:pt idx="8">
                  <c:v>0.40164644998578525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423544"/>
        <c:axId val="437425112"/>
      </c:barChart>
      <c:catAx>
        <c:axId val="437423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37425112"/>
        <c:crosses val="autoZero"/>
        <c:auto val="1"/>
        <c:lblAlgn val="ctr"/>
        <c:lblOffset val="100"/>
        <c:noMultiLvlLbl val="0"/>
      </c:catAx>
      <c:valAx>
        <c:axId val="43742511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3742354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263748.52</c:v>
                </c:pt>
                <c:pt idx="1">
                  <c:v>15027.389999999998</c:v>
                </c:pt>
                <c:pt idx="2">
                  <c:v>77924.799999999988</c:v>
                </c:pt>
                <c:pt idx="3">
                  <c:v>13389.370000000003</c:v>
                </c:pt>
                <c:pt idx="4">
                  <c:v>47124.460000000006</c:v>
                </c:pt>
                <c:pt idx="5">
                  <c:v>683167.51</c:v>
                </c:pt>
                <c:pt idx="6">
                  <c:v>278240.43</c:v>
                </c:pt>
                <c:pt idx="7">
                  <c:v>134577.91</c:v>
                </c:pt>
                <c:pt idx="8">
                  <c:v>20837.319999999992</c:v>
                </c:pt>
                <c:pt idx="9">
                  <c:v>25.28</c:v>
                </c:pt>
                <c:pt idx="10">
                  <c:v>107147.93000000001</c:v>
                </c:pt>
                <c:pt idx="11">
                  <c:v>210512.22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897376"/>
        <c:axId val="43889345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4813</c:v>
                </c:pt>
                <c:pt idx="1">
                  <c:v>202</c:v>
                </c:pt>
                <c:pt idx="2">
                  <c:v>1681</c:v>
                </c:pt>
                <c:pt idx="3">
                  <c:v>322</c:v>
                </c:pt>
                <c:pt idx="4">
                  <c:v>3434</c:v>
                </c:pt>
                <c:pt idx="5">
                  <c:v>6414</c:v>
                </c:pt>
                <c:pt idx="6">
                  <c:v>3260</c:v>
                </c:pt>
                <c:pt idx="7">
                  <c:v>1271</c:v>
                </c:pt>
                <c:pt idx="8">
                  <c:v>269</c:v>
                </c:pt>
                <c:pt idx="9">
                  <c:v>2</c:v>
                </c:pt>
                <c:pt idx="10">
                  <c:v>8216</c:v>
                </c:pt>
                <c:pt idx="11">
                  <c:v>1033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425896"/>
        <c:axId val="437429424"/>
      </c:lineChart>
      <c:catAx>
        <c:axId val="43742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37429424"/>
        <c:crosses val="autoZero"/>
        <c:auto val="1"/>
        <c:lblAlgn val="ctr"/>
        <c:lblOffset val="100"/>
        <c:noMultiLvlLbl val="0"/>
      </c:catAx>
      <c:valAx>
        <c:axId val="4374294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37425896"/>
        <c:crosses val="autoZero"/>
        <c:crossBetween val="between"/>
      </c:valAx>
      <c:valAx>
        <c:axId val="43889345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38897376"/>
        <c:crosses val="max"/>
        <c:crossBetween val="between"/>
      </c:valAx>
      <c:catAx>
        <c:axId val="43889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8934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62.58</c:v>
                </c:pt>
                <c:pt idx="2">
                  <c:v>14458.020000000002</c:v>
                </c:pt>
                <c:pt idx="3">
                  <c:v>3269.5999999999995</c:v>
                </c:pt>
                <c:pt idx="4">
                  <c:v>4271.7500000000009</c:v>
                </c:pt>
                <c:pt idx="5">
                  <c:v>0</c:v>
                </c:pt>
                <c:pt idx="6">
                  <c:v>82531.27</c:v>
                </c:pt>
                <c:pt idx="7">
                  <c:v>2430.3299999999995</c:v>
                </c:pt>
                <c:pt idx="8">
                  <c:v>1032.7</c:v>
                </c:pt>
                <c:pt idx="9">
                  <c:v>0</c:v>
                </c:pt>
                <c:pt idx="10">
                  <c:v>25986.98</c:v>
                </c:pt>
                <c:pt idx="11">
                  <c:v>19500.600000000002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895416"/>
        <c:axId val="43889424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461</c:v>
                </c:pt>
                <c:pt idx="3">
                  <c:v>92</c:v>
                </c:pt>
                <c:pt idx="4">
                  <c:v>366</c:v>
                </c:pt>
                <c:pt idx="5">
                  <c:v>0</c:v>
                </c:pt>
                <c:pt idx="6">
                  <c:v>2489</c:v>
                </c:pt>
                <c:pt idx="7">
                  <c:v>70</c:v>
                </c:pt>
                <c:pt idx="8">
                  <c:v>23</c:v>
                </c:pt>
                <c:pt idx="9">
                  <c:v>0</c:v>
                </c:pt>
                <c:pt idx="10">
                  <c:v>4302</c:v>
                </c:pt>
                <c:pt idx="11">
                  <c:v>257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898160"/>
        <c:axId val="438898552"/>
      </c:lineChart>
      <c:catAx>
        <c:axId val="43889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38898552"/>
        <c:crosses val="autoZero"/>
        <c:auto val="1"/>
        <c:lblAlgn val="ctr"/>
        <c:lblOffset val="100"/>
        <c:noMultiLvlLbl val="0"/>
      </c:catAx>
      <c:valAx>
        <c:axId val="43889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38898160"/>
        <c:crosses val="autoZero"/>
        <c:crossBetween val="between"/>
      </c:valAx>
      <c:valAx>
        <c:axId val="43889424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38895416"/>
        <c:crosses val="max"/>
        <c:crossBetween val="between"/>
      </c:valAx>
      <c:catAx>
        <c:axId val="438895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8894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（令和元年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28.2%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54.7%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706401</v>
      </c>
      <c r="D5" s="30">
        <f>SUM(E5:F5)</f>
        <v>218272</v>
      </c>
      <c r="E5" s="31">
        <f>SUM(E6:E13)</f>
        <v>109304</v>
      </c>
      <c r="F5" s="32">
        <f t="shared" ref="F5:G5" si="0">SUM(F6:F13)</f>
        <v>108968</v>
      </c>
      <c r="G5" s="29">
        <f t="shared" si="0"/>
        <v>220245</v>
      </c>
      <c r="H5" s="33">
        <f>D5/C5</f>
        <v>0.30899163506280425</v>
      </c>
      <c r="I5" s="26"/>
      <c r="J5" s="24">
        <f t="shared" ref="J5:J13" si="1">C5-D5-G5</f>
        <v>267884</v>
      </c>
      <c r="K5" s="58">
        <f>E5/C5</f>
        <v>0.15473364278929391</v>
      </c>
      <c r="L5" s="58">
        <f>F5/C5</f>
        <v>0.15425799227351036</v>
      </c>
    </row>
    <row r="6" spans="1:12" ht="20.100000000000001" customHeight="1" thickTop="1" x14ac:dyDescent="0.15">
      <c r="B6" s="18" t="s">
        <v>18</v>
      </c>
      <c r="C6" s="34">
        <v>186340</v>
      </c>
      <c r="D6" s="35">
        <f t="shared" ref="D6:D13" si="2">SUM(E6:F6)</f>
        <v>44282</v>
      </c>
      <c r="E6" s="36">
        <v>23999</v>
      </c>
      <c r="F6" s="37">
        <v>20283</v>
      </c>
      <c r="G6" s="34">
        <v>60504</v>
      </c>
      <c r="H6" s="38">
        <f t="shared" ref="H6:H13" si="3">D6/C6</f>
        <v>0.23764087152516905</v>
      </c>
      <c r="I6" s="26"/>
      <c r="J6" s="24">
        <f t="shared" si="1"/>
        <v>81554</v>
      </c>
      <c r="K6" s="58">
        <f t="shared" ref="K6:K13" si="4">E6/C6</f>
        <v>0.12879145647740689</v>
      </c>
      <c r="L6" s="58">
        <f t="shared" ref="L6:L13" si="5">F6/C6</f>
        <v>0.10884941504776216</v>
      </c>
    </row>
    <row r="7" spans="1:12" ht="20.100000000000001" customHeight="1" x14ac:dyDescent="0.15">
      <c r="B7" s="19" t="s">
        <v>19</v>
      </c>
      <c r="C7" s="39">
        <v>93383</v>
      </c>
      <c r="D7" s="40">
        <f t="shared" si="2"/>
        <v>30312</v>
      </c>
      <c r="E7" s="41">
        <v>14937</v>
      </c>
      <c r="F7" s="42">
        <v>15375</v>
      </c>
      <c r="G7" s="39">
        <v>29115</v>
      </c>
      <c r="H7" s="43">
        <f t="shared" si="3"/>
        <v>0.32459869569407707</v>
      </c>
      <c r="I7" s="26"/>
      <c r="J7" s="24">
        <f t="shared" si="1"/>
        <v>33956</v>
      </c>
      <c r="K7" s="58">
        <f t="shared" si="4"/>
        <v>0.15995416724671513</v>
      </c>
      <c r="L7" s="58">
        <f t="shared" si="5"/>
        <v>0.16464452844736194</v>
      </c>
    </row>
    <row r="8" spans="1:12" ht="20.100000000000001" customHeight="1" x14ac:dyDescent="0.15">
      <c r="B8" s="19" t="s">
        <v>20</v>
      </c>
      <c r="C8" s="39">
        <v>51780</v>
      </c>
      <c r="D8" s="40">
        <f t="shared" si="2"/>
        <v>18808</v>
      </c>
      <c r="E8" s="41">
        <v>9304</v>
      </c>
      <c r="F8" s="42">
        <v>9504</v>
      </c>
      <c r="G8" s="39">
        <v>15365</v>
      </c>
      <c r="H8" s="43">
        <f t="shared" si="3"/>
        <v>0.36322904596369254</v>
      </c>
      <c r="I8" s="26"/>
      <c r="J8" s="24">
        <f t="shared" si="1"/>
        <v>17607</v>
      </c>
      <c r="K8" s="58">
        <f t="shared" si="4"/>
        <v>0.17968327539590576</v>
      </c>
      <c r="L8" s="58">
        <f t="shared" si="5"/>
        <v>0.18354577056778679</v>
      </c>
    </row>
    <row r="9" spans="1:12" ht="20.100000000000001" customHeight="1" x14ac:dyDescent="0.15">
      <c r="B9" s="19" t="s">
        <v>21</v>
      </c>
      <c r="C9" s="39">
        <v>31931</v>
      </c>
      <c r="D9" s="40">
        <f t="shared" si="2"/>
        <v>9676</v>
      </c>
      <c r="E9" s="41">
        <v>4996</v>
      </c>
      <c r="F9" s="42">
        <v>4680</v>
      </c>
      <c r="G9" s="39">
        <v>10143</v>
      </c>
      <c r="H9" s="43">
        <f t="shared" si="3"/>
        <v>0.30302840499827755</v>
      </c>
      <c r="I9" s="26"/>
      <c r="J9" s="24">
        <f t="shared" si="1"/>
        <v>12112</v>
      </c>
      <c r="K9" s="58">
        <f t="shared" si="4"/>
        <v>0.15646237198960258</v>
      </c>
      <c r="L9" s="58">
        <f t="shared" si="5"/>
        <v>0.14656603300867496</v>
      </c>
    </row>
    <row r="10" spans="1:12" ht="20.100000000000001" customHeight="1" x14ac:dyDescent="0.15">
      <c r="B10" s="19" t="s">
        <v>22</v>
      </c>
      <c r="C10" s="39">
        <v>45208</v>
      </c>
      <c r="D10" s="40">
        <f t="shared" si="2"/>
        <v>14265</v>
      </c>
      <c r="E10" s="41">
        <v>6911</v>
      </c>
      <c r="F10" s="42">
        <v>7354</v>
      </c>
      <c r="G10" s="39">
        <v>14075</v>
      </c>
      <c r="H10" s="43">
        <f t="shared" si="3"/>
        <v>0.31554149708016282</v>
      </c>
      <c r="I10" s="26"/>
      <c r="J10" s="24">
        <f t="shared" si="1"/>
        <v>16868</v>
      </c>
      <c r="K10" s="58">
        <f t="shared" si="4"/>
        <v>0.15287117324367369</v>
      </c>
      <c r="L10" s="58">
        <f t="shared" si="5"/>
        <v>0.16267032383648911</v>
      </c>
    </row>
    <row r="11" spans="1:12" ht="20.100000000000001" customHeight="1" x14ac:dyDescent="0.15">
      <c r="B11" s="19" t="s">
        <v>23</v>
      </c>
      <c r="C11" s="39">
        <v>100002</v>
      </c>
      <c r="D11" s="40">
        <f t="shared" si="2"/>
        <v>31221</v>
      </c>
      <c r="E11" s="41">
        <v>15110</v>
      </c>
      <c r="F11" s="42">
        <v>16111</v>
      </c>
      <c r="G11" s="39">
        <v>32016</v>
      </c>
      <c r="H11" s="43">
        <f t="shared" si="3"/>
        <v>0.31220375592488148</v>
      </c>
      <c r="I11" s="26"/>
      <c r="J11" s="24">
        <f t="shared" si="1"/>
        <v>36765</v>
      </c>
      <c r="K11" s="58">
        <f t="shared" si="4"/>
        <v>0.15109697806043879</v>
      </c>
      <c r="L11" s="58">
        <f t="shared" si="5"/>
        <v>0.16110677786444272</v>
      </c>
    </row>
    <row r="12" spans="1:12" ht="20.100000000000001" customHeight="1" x14ac:dyDescent="0.15">
      <c r="B12" s="19" t="s">
        <v>24</v>
      </c>
      <c r="C12" s="39">
        <v>139258</v>
      </c>
      <c r="D12" s="40">
        <f t="shared" si="2"/>
        <v>49266</v>
      </c>
      <c r="E12" s="41">
        <v>24481</v>
      </c>
      <c r="F12" s="42">
        <v>24785</v>
      </c>
      <c r="G12" s="39">
        <v>41380</v>
      </c>
      <c r="H12" s="43">
        <f t="shared" si="3"/>
        <v>0.35377500753996177</v>
      </c>
      <c r="I12" s="26"/>
      <c r="J12" s="24">
        <f t="shared" si="1"/>
        <v>48612</v>
      </c>
      <c r="K12" s="58">
        <f t="shared" si="4"/>
        <v>0.17579600453833891</v>
      </c>
      <c r="L12" s="58">
        <f t="shared" si="5"/>
        <v>0.17797900300162289</v>
      </c>
    </row>
    <row r="13" spans="1:12" ht="20.100000000000001" customHeight="1" x14ac:dyDescent="0.15">
      <c r="B13" s="19" t="s">
        <v>25</v>
      </c>
      <c r="C13" s="39">
        <v>58499</v>
      </c>
      <c r="D13" s="40">
        <f t="shared" si="2"/>
        <v>20442</v>
      </c>
      <c r="E13" s="41">
        <v>9566</v>
      </c>
      <c r="F13" s="42">
        <v>10876</v>
      </c>
      <c r="G13" s="39">
        <v>17647</v>
      </c>
      <c r="H13" s="43">
        <f t="shared" si="3"/>
        <v>0.34944187080121025</v>
      </c>
      <c r="I13" s="26"/>
      <c r="J13" s="24">
        <f t="shared" si="1"/>
        <v>20410</v>
      </c>
      <c r="K13" s="58">
        <f t="shared" si="4"/>
        <v>0.16352416280620183</v>
      </c>
      <c r="L13" s="58">
        <f t="shared" si="5"/>
        <v>0.18591770799500845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7661</v>
      </c>
      <c r="E4" s="46">
        <f t="shared" ref="E4:K4" si="0">SUM(E5:E7)</f>
        <v>5268</v>
      </c>
      <c r="F4" s="46">
        <f t="shared" si="0"/>
        <v>8634</v>
      </c>
      <c r="G4" s="46">
        <f t="shared" si="0"/>
        <v>5308</v>
      </c>
      <c r="H4" s="46">
        <f t="shared" si="0"/>
        <v>4174</v>
      </c>
      <c r="I4" s="46">
        <f t="shared" si="0"/>
        <v>5310</v>
      </c>
      <c r="J4" s="45">
        <f t="shared" si="0"/>
        <v>3154</v>
      </c>
      <c r="K4" s="47">
        <f t="shared" si="0"/>
        <v>39509</v>
      </c>
      <c r="L4" s="55">
        <f>K4/人口統計!D5</f>
        <v>0.1810080999853394</v>
      </c>
    </row>
    <row r="5" spans="1:12" ht="20.100000000000001" customHeight="1" x14ac:dyDescent="0.15">
      <c r="B5" s="117"/>
      <c r="C5" s="118" t="s">
        <v>15</v>
      </c>
      <c r="D5" s="48">
        <v>982</v>
      </c>
      <c r="E5" s="49">
        <v>769</v>
      </c>
      <c r="F5" s="49">
        <v>796</v>
      </c>
      <c r="G5" s="49">
        <v>624</v>
      </c>
      <c r="H5" s="49">
        <v>479</v>
      </c>
      <c r="I5" s="49">
        <v>537</v>
      </c>
      <c r="J5" s="48">
        <v>332</v>
      </c>
      <c r="K5" s="50">
        <f>SUM(D5:J5)</f>
        <v>4519</v>
      </c>
      <c r="L5" s="56">
        <f>K5/人口統計!D5</f>
        <v>2.0703525875971265E-2</v>
      </c>
    </row>
    <row r="6" spans="1:12" ht="20.100000000000001" customHeight="1" x14ac:dyDescent="0.15">
      <c r="B6" s="117"/>
      <c r="C6" s="118" t="s">
        <v>145</v>
      </c>
      <c r="D6" s="48">
        <v>3331</v>
      </c>
      <c r="E6" s="49">
        <v>2033</v>
      </c>
      <c r="F6" s="49">
        <v>3075</v>
      </c>
      <c r="G6" s="49">
        <v>1695</v>
      </c>
      <c r="H6" s="49">
        <v>1185</v>
      </c>
      <c r="I6" s="49">
        <v>1362</v>
      </c>
      <c r="J6" s="48">
        <v>830</v>
      </c>
      <c r="K6" s="50">
        <f>SUM(D6:J6)</f>
        <v>13511</v>
      </c>
      <c r="L6" s="56">
        <f>K6/人口統計!D5</f>
        <v>6.1899831403020085E-2</v>
      </c>
    </row>
    <row r="7" spans="1:12" ht="20.100000000000001" customHeight="1" x14ac:dyDescent="0.15">
      <c r="B7" s="117"/>
      <c r="C7" s="119" t="s">
        <v>144</v>
      </c>
      <c r="D7" s="51">
        <v>3348</v>
      </c>
      <c r="E7" s="52">
        <v>2466</v>
      </c>
      <c r="F7" s="52">
        <v>4763</v>
      </c>
      <c r="G7" s="52">
        <v>2989</v>
      </c>
      <c r="H7" s="52">
        <v>2510</v>
      </c>
      <c r="I7" s="52">
        <v>3411</v>
      </c>
      <c r="J7" s="51">
        <v>1992</v>
      </c>
      <c r="K7" s="53">
        <f>SUM(D7:J7)</f>
        <v>21479</v>
      </c>
      <c r="L7" s="57">
        <f>K7/人口統計!D5</f>
        <v>9.8404742706348039E-2</v>
      </c>
    </row>
    <row r="8" spans="1:12" ht="20.100000000000001" customHeight="1" thickBot="1" x14ac:dyDescent="0.2">
      <c r="B8" s="190" t="s">
        <v>68</v>
      </c>
      <c r="C8" s="191"/>
      <c r="D8" s="45">
        <v>89</v>
      </c>
      <c r="E8" s="46">
        <v>134</v>
      </c>
      <c r="F8" s="46">
        <v>99</v>
      </c>
      <c r="G8" s="46">
        <v>103</v>
      </c>
      <c r="H8" s="46">
        <v>81</v>
      </c>
      <c r="I8" s="46">
        <v>67</v>
      </c>
      <c r="J8" s="45">
        <v>59</v>
      </c>
      <c r="K8" s="47">
        <f>SUM(D8:J8)</f>
        <v>632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7750</v>
      </c>
      <c r="E9" s="34">
        <f t="shared" ref="E9:K9" si="1">E4+E8</f>
        <v>5402</v>
      </c>
      <c r="F9" s="34">
        <f t="shared" si="1"/>
        <v>8733</v>
      </c>
      <c r="G9" s="34">
        <f t="shared" si="1"/>
        <v>5411</v>
      </c>
      <c r="H9" s="34">
        <f t="shared" si="1"/>
        <v>4255</v>
      </c>
      <c r="I9" s="34">
        <f t="shared" si="1"/>
        <v>5377</v>
      </c>
      <c r="J9" s="35">
        <f t="shared" si="1"/>
        <v>3213</v>
      </c>
      <c r="K9" s="54">
        <f t="shared" si="1"/>
        <v>40141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1314</v>
      </c>
      <c r="E24" s="46">
        <v>823</v>
      </c>
      <c r="F24" s="46">
        <v>1181</v>
      </c>
      <c r="G24" s="46">
        <v>806</v>
      </c>
      <c r="H24" s="46">
        <v>609</v>
      </c>
      <c r="I24" s="46">
        <v>920</v>
      </c>
      <c r="J24" s="45">
        <v>551</v>
      </c>
      <c r="K24" s="47">
        <f>SUM(D24:J24)</f>
        <v>6204</v>
      </c>
      <c r="L24" s="55">
        <f>K24/人口統計!D6</f>
        <v>0.14010207307709679</v>
      </c>
    </row>
    <row r="25" spans="1:12" ht="20.100000000000001" customHeight="1" x14ac:dyDescent="0.15">
      <c r="B25" s="198" t="s">
        <v>44</v>
      </c>
      <c r="C25" s="199"/>
      <c r="D25" s="45">
        <v>1192</v>
      </c>
      <c r="E25" s="46">
        <v>953</v>
      </c>
      <c r="F25" s="46">
        <v>1198</v>
      </c>
      <c r="G25" s="46">
        <v>702</v>
      </c>
      <c r="H25" s="46">
        <v>570</v>
      </c>
      <c r="I25" s="46">
        <v>659</v>
      </c>
      <c r="J25" s="45">
        <v>420</v>
      </c>
      <c r="K25" s="47">
        <f t="shared" ref="K25:K31" si="2">SUM(D25:J25)</f>
        <v>5694</v>
      </c>
      <c r="L25" s="55">
        <f>K25/人口統計!D7</f>
        <v>0.18784639746634996</v>
      </c>
    </row>
    <row r="26" spans="1:12" ht="20.100000000000001" customHeight="1" x14ac:dyDescent="0.15">
      <c r="B26" s="198" t="s">
        <v>45</v>
      </c>
      <c r="C26" s="199"/>
      <c r="D26" s="45">
        <v>868</v>
      </c>
      <c r="E26" s="46">
        <v>454</v>
      </c>
      <c r="F26" s="46">
        <v>852</v>
      </c>
      <c r="G26" s="46">
        <v>559</v>
      </c>
      <c r="H26" s="46">
        <v>430</v>
      </c>
      <c r="I26" s="46">
        <v>495</v>
      </c>
      <c r="J26" s="45">
        <v>306</v>
      </c>
      <c r="K26" s="47">
        <f t="shared" si="2"/>
        <v>3964</v>
      </c>
      <c r="L26" s="55">
        <f>K26/人口統計!D8</f>
        <v>0.210761378136963</v>
      </c>
    </row>
    <row r="27" spans="1:12" ht="20.100000000000001" customHeight="1" x14ac:dyDescent="0.15">
      <c r="B27" s="198" t="s">
        <v>46</v>
      </c>
      <c r="C27" s="199"/>
      <c r="D27" s="45">
        <v>291</v>
      </c>
      <c r="E27" s="46">
        <v>168</v>
      </c>
      <c r="F27" s="46">
        <v>360</v>
      </c>
      <c r="G27" s="46">
        <v>186</v>
      </c>
      <c r="H27" s="46">
        <v>164</v>
      </c>
      <c r="I27" s="46">
        <v>208</v>
      </c>
      <c r="J27" s="45">
        <v>132</v>
      </c>
      <c r="K27" s="47">
        <f t="shared" si="2"/>
        <v>1509</v>
      </c>
      <c r="L27" s="55">
        <f>K27/人口統計!D9</f>
        <v>0.15595287308805292</v>
      </c>
    </row>
    <row r="28" spans="1:12" ht="20.100000000000001" customHeight="1" x14ac:dyDescent="0.15">
      <c r="B28" s="198" t="s">
        <v>47</v>
      </c>
      <c r="C28" s="199"/>
      <c r="D28" s="45">
        <v>392</v>
      </c>
      <c r="E28" s="46">
        <v>237</v>
      </c>
      <c r="F28" s="46">
        <v>521</v>
      </c>
      <c r="G28" s="46">
        <v>347</v>
      </c>
      <c r="H28" s="46">
        <v>275</v>
      </c>
      <c r="I28" s="46">
        <v>367</v>
      </c>
      <c r="J28" s="45">
        <v>194</v>
      </c>
      <c r="K28" s="47">
        <f t="shared" si="2"/>
        <v>2333</v>
      </c>
      <c r="L28" s="55">
        <f>K28/人口統計!D10</f>
        <v>0.16354714335786891</v>
      </c>
    </row>
    <row r="29" spans="1:12" ht="20.100000000000001" customHeight="1" x14ac:dyDescent="0.15">
      <c r="B29" s="198" t="s">
        <v>48</v>
      </c>
      <c r="C29" s="199"/>
      <c r="D29" s="45">
        <v>810</v>
      </c>
      <c r="E29" s="46">
        <v>646</v>
      </c>
      <c r="F29" s="46">
        <v>1416</v>
      </c>
      <c r="G29" s="46">
        <v>709</v>
      </c>
      <c r="H29" s="46">
        <v>613</v>
      </c>
      <c r="I29" s="46">
        <v>726</v>
      </c>
      <c r="J29" s="45">
        <v>418</v>
      </c>
      <c r="K29" s="47">
        <f t="shared" si="2"/>
        <v>5338</v>
      </c>
      <c r="L29" s="55">
        <f>K29/人口統計!D11</f>
        <v>0.17097466448864546</v>
      </c>
    </row>
    <row r="30" spans="1:12" ht="20.100000000000001" customHeight="1" x14ac:dyDescent="0.15">
      <c r="B30" s="198" t="s">
        <v>49</v>
      </c>
      <c r="C30" s="199"/>
      <c r="D30" s="45">
        <v>2284</v>
      </c>
      <c r="E30" s="46">
        <v>1588</v>
      </c>
      <c r="F30" s="46">
        <v>2282</v>
      </c>
      <c r="G30" s="46">
        <v>1586</v>
      </c>
      <c r="H30" s="46">
        <v>1204</v>
      </c>
      <c r="I30" s="46">
        <v>1392</v>
      </c>
      <c r="J30" s="45">
        <v>792</v>
      </c>
      <c r="K30" s="47">
        <f t="shared" si="2"/>
        <v>11128</v>
      </c>
      <c r="L30" s="55">
        <f>K30/人口統計!D12</f>
        <v>0.22587585758941259</v>
      </c>
    </row>
    <row r="31" spans="1:12" ht="20.100000000000001" customHeight="1" thickBot="1" x14ac:dyDescent="0.2">
      <c r="B31" s="194" t="s">
        <v>25</v>
      </c>
      <c r="C31" s="195"/>
      <c r="D31" s="45">
        <v>510</v>
      </c>
      <c r="E31" s="46">
        <v>399</v>
      </c>
      <c r="F31" s="46">
        <v>824</v>
      </c>
      <c r="G31" s="46">
        <v>413</v>
      </c>
      <c r="H31" s="46">
        <v>309</v>
      </c>
      <c r="I31" s="46">
        <v>543</v>
      </c>
      <c r="J31" s="45">
        <v>341</v>
      </c>
      <c r="K31" s="47">
        <f t="shared" si="2"/>
        <v>3339</v>
      </c>
      <c r="L31" s="59">
        <f>K31/人口統計!D13</f>
        <v>0.16334018197828001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7661</v>
      </c>
      <c r="E32" s="34">
        <f t="shared" ref="E32:J32" si="3">SUM(E24:E31)</f>
        <v>5268</v>
      </c>
      <c r="F32" s="34">
        <f t="shared" si="3"/>
        <v>8634</v>
      </c>
      <c r="G32" s="34">
        <f t="shared" si="3"/>
        <v>5308</v>
      </c>
      <c r="H32" s="34">
        <f t="shared" si="3"/>
        <v>4174</v>
      </c>
      <c r="I32" s="34">
        <f t="shared" si="3"/>
        <v>5310</v>
      </c>
      <c r="J32" s="35">
        <f t="shared" si="3"/>
        <v>3154</v>
      </c>
      <c r="K32" s="54">
        <f>SUM(K24:K31)</f>
        <v>39509</v>
      </c>
      <c r="L32" s="60">
        <f>K32/人口統計!D5</f>
        <v>0.1810080999853394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5314</v>
      </c>
      <c r="E5" s="149">
        <v>288762.01000000018</v>
      </c>
      <c r="F5" s="151">
        <v>1638</v>
      </c>
      <c r="G5" s="152">
        <v>30847.360000000004</v>
      </c>
      <c r="H5" s="150">
        <v>557</v>
      </c>
      <c r="I5" s="149">
        <v>112031.87999999999</v>
      </c>
      <c r="J5" s="151">
        <v>1100</v>
      </c>
      <c r="K5" s="152">
        <v>339717.16000000003</v>
      </c>
      <c r="M5" s="162">
        <f>Q5+Q7</f>
        <v>38978</v>
      </c>
      <c r="N5" s="121" t="s">
        <v>108</v>
      </c>
      <c r="O5" s="122"/>
      <c r="P5" s="134"/>
      <c r="Q5" s="123">
        <v>30917</v>
      </c>
      <c r="R5" s="124">
        <v>1851723.139999998</v>
      </c>
      <c r="S5" s="124">
        <f>R5/Q5*100</f>
        <v>5989.3364168580329</v>
      </c>
    </row>
    <row r="6" spans="1:19" ht="20.100000000000001" customHeight="1" x14ac:dyDescent="0.15">
      <c r="B6" s="202" t="s">
        <v>115</v>
      </c>
      <c r="C6" s="202"/>
      <c r="D6" s="153">
        <v>4627</v>
      </c>
      <c r="E6" s="154">
        <v>273562.07999999996</v>
      </c>
      <c r="F6" s="155">
        <v>1436</v>
      </c>
      <c r="G6" s="156">
        <v>26903.08</v>
      </c>
      <c r="H6" s="153">
        <v>502</v>
      </c>
      <c r="I6" s="154">
        <v>96477.800000000017</v>
      </c>
      <c r="J6" s="155">
        <v>874</v>
      </c>
      <c r="K6" s="156">
        <v>248389.77000000002</v>
      </c>
      <c r="M6" s="58"/>
      <c r="N6" s="125"/>
      <c r="O6" s="94" t="s">
        <v>105</v>
      </c>
      <c r="P6" s="107"/>
      <c r="Q6" s="98">
        <f>Q5/Q$13</f>
        <v>0.61539839566870358</v>
      </c>
      <c r="R6" s="99">
        <f>R5/R$13</f>
        <v>0.38289108989801529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2890</v>
      </c>
      <c r="E7" s="154">
        <v>177596.55</v>
      </c>
      <c r="F7" s="155">
        <v>912</v>
      </c>
      <c r="G7" s="156">
        <v>16696.060000000001</v>
      </c>
      <c r="H7" s="153">
        <v>543</v>
      </c>
      <c r="I7" s="154">
        <v>115037.39</v>
      </c>
      <c r="J7" s="155">
        <v>647</v>
      </c>
      <c r="K7" s="156">
        <v>189955.25999999998</v>
      </c>
      <c r="M7" s="58"/>
      <c r="N7" s="126" t="s">
        <v>109</v>
      </c>
      <c r="O7" s="127"/>
      <c r="P7" s="135"/>
      <c r="Q7" s="128">
        <v>8061</v>
      </c>
      <c r="R7" s="129">
        <v>153543.83000000013</v>
      </c>
      <c r="S7" s="129">
        <f>R7/Q7*100</f>
        <v>1904.7739734524271</v>
      </c>
    </row>
    <row r="8" spans="1:19" ht="20.100000000000001" customHeight="1" x14ac:dyDescent="0.15">
      <c r="B8" s="202" t="s">
        <v>117</v>
      </c>
      <c r="C8" s="202"/>
      <c r="D8" s="153">
        <v>1081</v>
      </c>
      <c r="E8" s="154">
        <v>65903.760000000009</v>
      </c>
      <c r="F8" s="155">
        <v>324</v>
      </c>
      <c r="G8" s="156">
        <v>5991.21</v>
      </c>
      <c r="H8" s="153">
        <v>79</v>
      </c>
      <c r="I8" s="154">
        <v>15137.859999999999</v>
      </c>
      <c r="J8" s="155">
        <v>330</v>
      </c>
      <c r="K8" s="156">
        <v>95146.87999999999</v>
      </c>
      <c r="L8" s="89"/>
      <c r="M8" s="88"/>
      <c r="N8" s="130"/>
      <c r="O8" s="94" t="s">
        <v>105</v>
      </c>
      <c r="P8" s="107"/>
      <c r="Q8" s="98">
        <f>Q7/Q$13</f>
        <v>0.16045303449511336</v>
      </c>
      <c r="R8" s="99">
        <f>R7/R$13</f>
        <v>3.1749111487484945E-2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1864</v>
      </c>
      <c r="E9" s="154">
        <v>121215.2</v>
      </c>
      <c r="F9" s="155">
        <v>415</v>
      </c>
      <c r="G9" s="156">
        <v>8422.619999999999</v>
      </c>
      <c r="H9" s="153">
        <v>325</v>
      </c>
      <c r="I9" s="154">
        <v>61683.199999999997</v>
      </c>
      <c r="J9" s="155">
        <v>386</v>
      </c>
      <c r="K9" s="156">
        <v>111654.75</v>
      </c>
      <c r="L9" s="89"/>
      <c r="M9" s="88"/>
      <c r="N9" s="126" t="s">
        <v>110</v>
      </c>
      <c r="O9" s="127"/>
      <c r="P9" s="135"/>
      <c r="Q9" s="128">
        <v>4446</v>
      </c>
      <c r="R9" s="129">
        <v>888467.42</v>
      </c>
      <c r="S9" s="129">
        <f>R9/Q9*100</f>
        <v>19983.522717049033</v>
      </c>
    </row>
    <row r="10" spans="1:19" ht="20.100000000000001" customHeight="1" x14ac:dyDescent="0.15">
      <c r="B10" s="202" t="s">
        <v>119</v>
      </c>
      <c r="C10" s="202"/>
      <c r="D10" s="153">
        <v>3874</v>
      </c>
      <c r="E10" s="154">
        <v>246521.72999999998</v>
      </c>
      <c r="F10" s="155">
        <v>671</v>
      </c>
      <c r="G10" s="156">
        <v>14783.749999999996</v>
      </c>
      <c r="H10" s="153">
        <v>617</v>
      </c>
      <c r="I10" s="154">
        <v>132621.57</v>
      </c>
      <c r="J10" s="155">
        <v>988</v>
      </c>
      <c r="K10" s="156">
        <v>281599.88</v>
      </c>
      <c r="L10" s="89"/>
      <c r="M10" s="88"/>
      <c r="N10" s="95"/>
      <c r="O10" s="94" t="s">
        <v>105</v>
      </c>
      <c r="P10" s="107"/>
      <c r="Q10" s="98">
        <f>Q9/Q$13</f>
        <v>8.84969844144987E-2</v>
      </c>
      <c r="R10" s="99">
        <f>R9/R$13</f>
        <v>0.18371334862871458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8700</v>
      </c>
      <c r="E11" s="154">
        <v>510384.51000000007</v>
      </c>
      <c r="F11" s="155">
        <v>1962</v>
      </c>
      <c r="G11" s="156">
        <v>35746.660000000003</v>
      </c>
      <c r="H11" s="153">
        <v>1512</v>
      </c>
      <c r="I11" s="154">
        <v>298043.14999999991</v>
      </c>
      <c r="J11" s="155">
        <v>1712</v>
      </c>
      <c r="K11" s="156">
        <v>457084.13000000006</v>
      </c>
      <c r="L11" s="89"/>
      <c r="M11" s="88"/>
      <c r="N11" s="126" t="s">
        <v>111</v>
      </c>
      <c r="O11" s="127"/>
      <c r="P11" s="135"/>
      <c r="Q11" s="101">
        <v>6815</v>
      </c>
      <c r="R11" s="102">
        <v>1942427.0900000005</v>
      </c>
      <c r="S11" s="102">
        <f>R11/Q11*100</f>
        <v>28502.231694790913</v>
      </c>
    </row>
    <row r="12" spans="1:19" ht="20.100000000000001" customHeight="1" thickBot="1" x14ac:dyDescent="0.2">
      <c r="B12" s="203" t="s">
        <v>121</v>
      </c>
      <c r="C12" s="203"/>
      <c r="D12" s="157">
        <v>2567</v>
      </c>
      <c r="E12" s="158">
        <v>167777.3</v>
      </c>
      <c r="F12" s="159">
        <v>703</v>
      </c>
      <c r="G12" s="160">
        <v>14153.089999999998</v>
      </c>
      <c r="H12" s="157">
        <v>311</v>
      </c>
      <c r="I12" s="158">
        <v>57434.569999999992</v>
      </c>
      <c r="J12" s="159">
        <v>778</v>
      </c>
      <c r="K12" s="160">
        <v>218879.26000000004</v>
      </c>
      <c r="L12" s="89"/>
      <c r="M12" s="88"/>
      <c r="N12" s="125"/>
      <c r="O12" s="84" t="s">
        <v>105</v>
      </c>
      <c r="P12" s="108"/>
      <c r="Q12" s="103">
        <f>Q11/Q$13</f>
        <v>0.13565158542168435</v>
      </c>
      <c r="R12" s="104">
        <f>R11/R$13</f>
        <v>0.40164644998578525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30917</v>
      </c>
      <c r="E13" s="149">
        <v>1851723.139999998</v>
      </c>
      <c r="F13" s="151">
        <v>8061</v>
      </c>
      <c r="G13" s="152">
        <v>153543.83000000013</v>
      </c>
      <c r="H13" s="150">
        <v>4446</v>
      </c>
      <c r="I13" s="149">
        <v>888467.42</v>
      </c>
      <c r="J13" s="151">
        <v>6815</v>
      </c>
      <c r="K13" s="152">
        <v>1942427.0900000005</v>
      </c>
      <c r="M13" s="58"/>
      <c r="N13" s="131" t="s">
        <v>112</v>
      </c>
      <c r="O13" s="132"/>
      <c r="P13" s="133"/>
      <c r="Q13" s="96">
        <f>Q5+Q7+Q9+Q11</f>
        <v>50239</v>
      </c>
      <c r="R13" s="97">
        <f>R5+R7+R9+R11</f>
        <v>4836161.4799999986</v>
      </c>
      <c r="S13" s="97">
        <f>R13/Q13*100</f>
        <v>9626.3092020143686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0.61726100592403299</v>
      </c>
      <c r="O16" s="58">
        <f>F5/(D5+F5+H5+J5)</f>
        <v>0.19026600069694505</v>
      </c>
      <c r="P16" s="58">
        <f>H5/(D5+F5+H5+J5)</f>
        <v>6.4699732837727952E-2</v>
      </c>
      <c r="Q16" s="58">
        <f>J5/(D5+F5+H5+J5)</f>
        <v>0.12777326054129398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0.62199220325312543</v>
      </c>
      <c r="O17" s="58">
        <f t="shared" ref="O17:O23" si="1">F6/(D6+F6+H6+J6)</f>
        <v>0.19303669848097862</v>
      </c>
      <c r="P17" s="58">
        <f t="shared" ref="P17:P23" si="2">H6/(D6+F6+H6+J6)</f>
        <v>6.7482188466191695E-2</v>
      </c>
      <c r="Q17" s="58">
        <f t="shared" ref="Q17:Q23" si="3">J6/(D6+F6+H6+J6)</f>
        <v>0.11748890979970426</v>
      </c>
    </row>
    <row r="18" spans="13:17" ht="20.100000000000001" customHeight="1" x14ac:dyDescent="0.15">
      <c r="M18" s="14" t="s">
        <v>135</v>
      </c>
      <c r="N18" s="58">
        <f t="shared" si="0"/>
        <v>0.57892628205128205</v>
      </c>
      <c r="O18" s="58">
        <f t="shared" si="1"/>
        <v>0.18269230769230768</v>
      </c>
      <c r="P18" s="58">
        <f t="shared" si="2"/>
        <v>0.10877403846153846</v>
      </c>
      <c r="Q18" s="58">
        <f t="shared" si="3"/>
        <v>0.12960737179487181</v>
      </c>
    </row>
    <row r="19" spans="13:17" ht="20.100000000000001" customHeight="1" x14ac:dyDescent="0.15">
      <c r="M19" s="14" t="s">
        <v>136</v>
      </c>
      <c r="N19" s="58">
        <f t="shared" si="0"/>
        <v>0.59592061742006619</v>
      </c>
      <c r="O19" s="58">
        <f t="shared" si="1"/>
        <v>0.17861080485115766</v>
      </c>
      <c r="P19" s="58">
        <f t="shared" si="2"/>
        <v>4.3550165380374865E-2</v>
      </c>
      <c r="Q19" s="58">
        <f t="shared" si="3"/>
        <v>0.18191841234840131</v>
      </c>
    </row>
    <row r="20" spans="13:17" ht="20.100000000000001" customHeight="1" x14ac:dyDescent="0.15">
      <c r="M20" s="14" t="s">
        <v>137</v>
      </c>
      <c r="N20" s="58">
        <f t="shared" si="0"/>
        <v>0.62341137123745816</v>
      </c>
      <c r="O20" s="58">
        <f t="shared" si="1"/>
        <v>0.13879598662207357</v>
      </c>
      <c r="P20" s="58">
        <f t="shared" si="2"/>
        <v>0.10869565217391304</v>
      </c>
      <c r="Q20" s="58">
        <f t="shared" si="3"/>
        <v>0.12909698996655519</v>
      </c>
    </row>
    <row r="21" spans="13:17" ht="20.100000000000001" customHeight="1" x14ac:dyDescent="0.15">
      <c r="M21" s="14" t="s">
        <v>138</v>
      </c>
      <c r="N21" s="58">
        <f t="shared" si="0"/>
        <v>0.62991869918699184</v>
      </c>
      <c r="O21" s="58">
        <f t="shared" si="1"/>
        <v>0.10910569105691056</v>
      </c>
      <c r="P21" s="58">
        <f t="shared" si="2"/>
        <v>0.10032520325203252</v>
      </c>
      <c r="Q21" s="58">
        <f t="shared" si="3"/>
        <v>0.16065040650406504</v>
      </c>
    </row>
    <row r="22" spans="13:17" ht="20.100000000000001" customHeight="1" x14ac:dyDescent="0.15">
      <c r="M22" s="14" t="s">
        <v>139</v>
      </c>
      <c r="N22" s="58">
        <f t="shared" si="0"/>
        <v>0.62653031830620765</v>
      </c>
      <c r="O22" s="58">
        <f t="shared" si="1"/>
        <v>0.14129338902491717</v>
      </c>
      <c r="P22" s="58">
        <f t="shared" si="2"/>
        <v>0.10888664842287196</v>
      </c>
      <c r="Q22" s="58">
        <f t="shared" si="3"/>
        <v>0.12328964424600317</v>
      </c>
    </row>
    <row r="23" spans="13:17" ht="20.100000000000001" customHeight="1" x14ac:dyDescent="0.15">
      <c r="M23" s="14" t="s">
        <v>140</v>
      </c>
      <c r="N23" s="58">
        <f t="shared" si="0"/>
        <v>0.58889653590272995</v>
      </c>
      <c r="O23" s="58">
        <f t="shared" si="1"/>
        <v>0.16127552190869465</v>
      </c>
      <c r="P23" s="58">
        <f t="shared" si="2"/>
        <v>7.1346639137416845E-2</v>
      </c>
      <c r="Q23" s="58">
        <f t="shared" si="3"/>
        <v>0.17848130305115853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0.61539839566870358</v>
      </c>
      <c r="O24" s="58">
        <f t="shared" ref="O24" si="5">F13/(D13+F13+H13+J13)</f>
        <v>0.16045303449511336</v>
      </c>
      <c r="P24" s="58">
        <f t="shared" ref="P24" si="6">H13/(D13+F13+H13+J13)</f>
        <v>8.84969844144987E-2</v>
      </c>
      <c r="Q24" s="58">
        <f t="shared" ref="Q24" si="7">J13/(D13+F13+H13+J13)</f>
        <v>0.13565158542168435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0.37435517167693827</v>
      </c>
      <c r="O29" s="58">
        <f>G5/(E5+G5+I5+K5)</f>
        <v>3.9990955695939065E-2</v>
      </c>
      <c r="P29" s="58">
        <f>I5/(E5+G5+I5+K5)</f>
        <v>0.14523972066370544</v>
      </c>
      <c r="Q29" s="58">
        <f>K5/(E5+G5+I5+K5)</f>
        <v>0.44041415196341732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0.42390857813766858</v>
      </c>
      <c r="O30" s="58">
        <f t="shared" ref="O30:O37" si="9">G6/(E6+G6+I6+K6)</f>
        <v>4.1688696000278809E-2</v>
      </c>
      <c r="P30" s="58">
        <f t="shared" ref="P30:P37" si="10">I6/(E6+G6+I6+K6)</f>
        <v>0.14950086291144729</v>
      </c>
      <c r="Q30" s="58">
        <f t="shared" ref="Q30:Q37" si="11">K6/(E6+G6+I6+K6)</f>
        <v>0.38490186295060536</v>
      </c>
    </row>
    <row r="31" spans="13:17" ht="20.100000000000001" customHeight="1" x14ac:dyDescent="0.15">
      <c r="M31" s="14" t="s">
        <v>135</v>
      </c>
      <c r="N31" s="58">
        <f t="shared" si="8"/>
        <v>0.35570156827782173</v>
      </c>
      <c r="O31" s="58">
        <f t="shared" si="9"/>
        <v>3.3439921699270674E-2</v>
      </c>
      <c r="P31" s="58">
        <f t="shared" si="10"/>
        <v>0.23040413810734167</v>
      </c>
      <c r="Q31" s="58">
        <f t="shared" si="11"/>
        <v>0.3804543719155658</v>
      </c>
    </row>
    <row r="32" spans="13:17" ht="20.100000000000001" customHeight="1" x14ac:dyDescent="0.15">
      <c r="M32" s="14" t="s">
        <v>136</v>
      </c>
      <c r="N32" s="58">
        <f t="shared" si="8"/>
        <v>0.36175137176362837</v>
      </c>
      <c r="O32" s="58">
        <f t="shared" si="9"/>
        <v>3.2886263788651324E-2</v>
      </c>
      <c r="P32" s="58">
        <f t="shared" si="10"/>
        <v>8.3093007448524298E-2</v>
      </c>
      <c r="Q32" s="58">
        <f t="shared" si="11"/>
        <v>0.52226935699919586</v>
      </c>
    </row>
    <row r="33" spans="13:17" ht="20.100000000000001" customHeight="1" x14ac:dyDescent="0.15">
      <c r="M33" s="14" t="s">
        <v>137</v>
      </c>
      <c r="N33" s="58">
        <f t="shared" si="8"/>
        <v>0.40008215838514077</v>
      </c>
      <c r="O33" s="58">
        <f t="shared" si="9"/>
        <v>2.7799648796997853E-2</v>
      </c>
      <c r="P33" s="58">
        <f t="shared" si="10"/>
        <v>0.20359119806841317</v>
      </c>
      <c r="Q33" s="58">
        <f t="shared" si="11"/>
        <v>0.36852699474944811</v>
      </c>
    </row>
    <row r="34" spans="13:17" ht="20.100000000000001" customHeight="1" x14ac:dyDescent="0.15">
      <c r="M34" s="14" t="s">
        <v>138</v>
      </c>
      <c r="N34" s="58">
        <f t="shared" si="8"/>
        <v>0.36493249795385657</v>
      </c>
      <c r="O34" s="58">
        <f t="shared" si="9"/>
        <v>2.1884767791566798E-2</v>
      </c>
      <c r="P34" s="58">
        <f t="shared" si="10"/>
        <v>0.19632314288343769</v>
      </c>
      <c r="Q34" s="58">
        <f t="shared" si="11"/>
        <v>0.41685959137113904</v>
      </c>
    </row>
    <row r="35" spans="13:17" ht="20.100000000000001" customHeight="1" x14ac:dyDescent="0.15">
      <c r="M35" s="14" t="s">
        <v>139</v>
      </c>
      <c r="N35" s="58">
        <f t="shared" si="8"/>
        <v>0.39222378152472331</v>
      </c>
      <c r="O35" s="58">
        <f t="shared" si="9"/>
        <v>2.747083794153268E-2</v>
      </c>
      <c r="P35" s="58">
        <f t="shared" si="10"/>
        <v>0.22904223984097849</v>
      </c>
      <c r="Q35" s="58">
        <f t="shared" si="11"/>
        <v>0.3512631406927656</v>
      </c>
    </row>
    <row r="36" spans="13:17" ht="20.100000000000001" customHeight="1" x14ac:dyDescent="0.15">
      <c r="M36" s="14" t="s">
        <v>140</v>
      </c>
      <c r="N36" s="58">
        <f t="shared" si="8"/>
        <v>0.36613075010526047</v>
      </c>
      <c r="O36" s="58">
        <f t="shared" si="9"/>
        <v>3.088547412556562E-2</v>
      </c>
      <c r="P36" s="58">
        <f t="shared" si="10"/>
        <v>0.12533615808618381</v>
      </c>
      <c r="Q36" s="58">
        <f t="shared" si="11"/>
        <v>0.47764761768299019</v>
      </c>
    </row>
    <row r="37" spans="13:17" ht="20.100000000000001" customHeight="1" x14ac:dyDescent="0.15">
      <c r="M37" s="14" t="s">
        <v>141</v>
      </c>
      <c r="N37" s="58">
        <f t="shared" si="8"/>
        <v>0.38289108989801529</v>
      </c>
      <c r="O37" s="58">
        <f t="shared" si="9"/>
        <v>3.1749111487484945E-2</v>
      </c>
      <c r="P37" s="58">
        <f t="shared" si="10"/>
        <v>0.18371334862871458</v>
      </c>
      <c r="Q37" s="58">
        <f t="shared" si="11"/>
        <v>0.40164644998578525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4813</v>
      </c>
      <c r="F5" s="164">
        <f t="shared" ref="F5:F16" si="0">E5/SUM(E$5:E$16)</f>
        <v>0.15567487142995762</v>
      </c>
      <c r="G5" s="165">
        <v>263748.52</v>
      </c>
      <c r="H5" s="166">
        <f t="shared" ref="H5:H16" si="1">G5/SUM(G$5:G$16)</f>
        <v>0.14243410059670153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202</v>
      </c>
      <c r="F6" s="168">
        <f t="shared" si="0"/>
        <v>6.5336222790050779E-3</v>
      </c>
      <c r="G6" s="169">
        <v>15027.389999999998</v>
      </c>
      <c r="H6" s="170">
        <f t="shared" si="1"/>
        <v>8.1153546528559325E-3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1681</v>
      </c>
      <c r="F7" s="168">
        <f t="shared" si="0"/>
        <v>5.4371381440631368E-2</v>
      </c>
      <c r="G7" s="169">
        <v>77924.799999999988</v>
      </c>
      <c r="H7" s="170">
        <f t="shared" si="1"/>
        <v>4.2082316906187169E-2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322</v>
      </c>
      <c r="F8" s="168">
        <f t="shared" si="0"/>
        <v>1.0414982048711064E-2</v>
      </c>
      <c r="G8" s="169">
        <v>13389.370000000003</v>
      </c>
      <c r="H8" s="170">
        <f t="shared" si="1"/>
        <v>7.2307623698000577E-3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3434</v>
      </c>
      <c r="F9" s="168">
        <f t="shared" si="0"/>
        <v>0.11107157874308633</v>
      </c>
      <c r="G9" s="169">
        <v>47124.460000000006</v>
      </c>
      <c r="H9" s="170">
        <f t="shared" si="1"/>
        <v>2.544897721589201E-2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6414</v>
      </c>
      <c r="F10" s="168">
        <f t="shared" si="0"/>
        <v>0.20745867969078499</v>
      </c>
      <c r="G10" s="169">
        <v>683167.51</v>
      </c>
      <c r="H10" s="170">
        <f t="shared" si="1"/>
        <v>0.36893609808213557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3260</v>
      </c>
      <c r="F11" s="168">
        <f t="shared" si="0"/>
        <v>0.10544360707701264</v>
      </c>
      <c r="G11" s="169">
        <v>278240.43</v>
      </c>
      <c r="H11" s="170">
        <f t="shared" si="1"/>
        <v>0.15026027595032376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1271</v>
      </c>
      <c r="F12" s="168">
        <f t="shared" si="0"/>
        <v>4.1110068894135911E-2</v>
      </c>
      <c r="G12" s="169">
        <v>134577.91</v>
      </c>
      <c r="H12" s="170">
        <f t="shared" si="1"/>
        <v>7.2677122779812545E-2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269</v>
      </c>
      <c r="F13" s="168">
        <f t="shared" si="0"/>
        <v>8.700714817090921E-3</v>
      </c>
      <c r="G13" s="169">
        <v>20837.319999999992</v>
      </c>
      <c r="H13" s="170">
        <f t="shared" si="1"/>
        <v>1.125293492849044E-2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2</v>
      </c>
      <c r="F14" s="168">
        <f t="shared" si="0"/>
        <v>6.4689329495099787E-5</v>
      </c>
      <c r="G14" s="169">
        <v>25.28</v>
      </c>
      <c r="H14" s="170">
        <f t="shared" si="1"/>
        <v>1.3652148884416923E-5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8216</v>
      </c>
      <c r="F15" s="168">
        <f t="shared" si="0"/>
        <v>0.26574376556586993</v>
      </c>
      <c r="G15" s="169">
        <v>107147.93000000001</v>
      </c>
      <c r="H15" s="170">
        <f t="shared" si="1"/>
        <v>5.7863903995928903E-2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1033</v>
      </c>
      <c r="F16" s="172">
        <f t="shared" si="0"/>
        <v>3.3412038684219041E-2</v>
      </c>
      <c r="G16" s="173">
        <v>210512.22</v>
      </c>
      <c r="H16" s="174">
        <f t="shared" si="1"/>
        <v>0.11368450037298773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1</v>
      </c>
      <c r="F18" s="168">
        <f t="shared" si="2"/>
        <v>1.2405408758218582E-4</v>
      </c>
      <c r="G18" s="169">
        <v>62.58</v>
      </c>
      <c r="H18" s="170">
        <f t="shared" si="3"/>
        <v>4.0757091965206284E-4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461</v>
      </c>
      <c r="F19" s="168">
        <f t="shared" si="2"/>
        <v>5.7188934375387669E-2</v>
      </c>
      <c r="G19" s="169">
        <v>14458.020000000002</v>
      </c>
      <c r="H19" s="170">
        <f t="shared" si="3"/>
        <v>9.416216854822497E-2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92</v>
      </c>
      <c r="F20" s="168">
        <f t="shared" si="2"/>
        <v>1.1412976057561097E-2</v>
      </c>
      <c r="G20" s="169">
        <v>3269.5999999999995</v>
      </c>
      <c r="H20" s="170">
        <f t="shared" si="3"/>
        <v>2.1294245428162103E-2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366</v>
      </c>
      <c r="F21" s="168">
        <f t="shared" si="2"/>
        <v>4.5403796055080013E-2</v>
      </c>
      <c r="G21" s="169">
        <v>4271.7500000000009</v>
      </c>
      <c r="H21" s="170">
        <f t="shared" si="3"/>
        <v>2.7821046277144452E-2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2489</v>
      </c>
      <c r="F23" s="168">
        <f t="shared" si="2"/>
        <v>0.30877062399206051</v>
      </c>
      <c r="G23" s="169">
        <v>82531.27</v>
      </c>
      <c r="H23" s="170">
        <f t="shared" si="3"/>
        <v>0.53750951764066324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70</v>
      </c>
      <c r="F24" s="168">
        <f t="shared" si="2"/>
        <v>8.683786130753008E-3</v>
      </c>
      <c r="G24" s="169">
        <v>2430.3299999999995</v>
      </c>
      <c r="H24" s="170">
        <f t="shared" si="3"/>
        <v>1.5828249171588329E-2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23</v>
      </c>
      <c r="F25" s="168">
        <f t="shared" si="2"/>
        <v>2.8532440143902741E-3</v>
      </c>
      <c r="G25" s="169">
        <v>1032.7</v>
      </c>
      <c r="H25" s="170">
        <f t="shared" si="3"/>
        <v>6.7257668380422703E-3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4302</v>
      </c>
      <c r="F27" s="168">
        <f t="shared" si="2"/>
        <v>0.53368068477856345</v>
      </c>
      <c r="G27" s="169">
        <v>25986.98</v>
      </c>
      <c r="H27" s="170">
        <f t="shared" si="3"/>
        <v>0.16924796001246026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257</v>
      </c>
      <c r="F28" s="172">
        <f t="shared" si="2"/>
        <v>3.1881900508621761E-2</v>
      </c>
      <c r="G28" s="173">
        <v>19500.600000000002</v>
      </c>
      <c r="H28" s="174">
        <f t="shared" si="3"/>
        <v>0.12700347516406227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145</v>
      </c>
      <c r="F29" s="176">
        <f>E29/SUM(E$29:E$39)</f>
        <v>4.5755758914484065E-2</v>
      </c>
      <c r="G29" s="177">
        <v>20749.350000000002</v>
      </c>
      <c r="H29" s="178">
        <f>G29/SUM(G$29:G$39)</f>
        <v>2.7749346622838178E-2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5</v>
      </c>
      <c r="F30" s="168">
        <f t="shared" ref="F30:F40" si="4">E30/SUM(E$29:E$39)</f>
        <v>1.577784790154623E-3</v>
      </c>
      <c r="G30" s="169">
        <v>660.98</v>
      </c>
      <c r="H30" s="170">
        <f t="shared" ref="H30:H40" si="5">G30/SUM(G$29:G$39)</f>
        <v>8.839680824104648E-4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161</v>
      </c>
      <c r="F31" s="168">
        <f t="shared" si="4"/>
        <v>5.0804670242978855E-2</v>
      </c>
      <c r="G31" s="169">
        <v>24270.45</v>
      </c>
      <c r="H31" s="170">
        <f t="shared" si="5"/>
        <v>3.2458324224241379E-2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7</v>
      </c>
      <c r="F32" s="168">
        <f t="shared" si="4"/>
        <v>2.208898706216472E-3</v>
      </c>
      <c r="G32" s="169">
        <v>418.38</v>
      </c>
      <c r="H32" s="170">
        <f t="shared" si="5"/>
        <v>5.5952459426743663E-4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584</v>
      </c>
      <c r="F33" s="168">
        <f t="shared" si="4"/>
        <v>0.18428526349005997</v>
      </c>
      <c r="G33" s="169">
        <v>122573.01</v>
      </c>
      <c r="H33" s="170">
        <f t="shared" si="5"/>
        <v>0.16392421647399122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136</v>
      </c>
      <c r="F34" s="168">
        <f t="shared" si="4"/>
        <v>4.2915746292205743E-2</v>
      </c>
      <c r="G34" s="169">
        <v>8755.42</v>
      </c>
      <c r="H34" s="170">
        <f t="shared" si="5"/>
        <v>1.1709146764044647E-2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1965</v>
      </c>
      <c r="F35" s="168">
        <f t="shared" si="4"/>
        <v>0.6200694225307668</v>
      </c>
      <c r="G35" s="169">
        <v>528092.01</v>
      </c>
      <c r="H35" s="170">
        <f t="shared" si="5"/>
        <v>0.70624902631847863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23</v>
      </c>
      <c r="F36" s="168">
        <f t="shared" si="4"/>
        <v>7.2578100347112651E-3</v>
      </c>
      <c r="G36" s="169">
        <v>5286.3799999999992</v>
      </c>
      <c r="H36" s="170">
        <f t="shared" si="5"/>
        <v>7.0697921139717262E-3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29</v>
      </c>
      <c r="F37" s="168">
        <f t="shared" si="4"/>
        <v>9.1511517828968131E-3</v>
      </c>
      <c r="G37" s="169">
        <v>5525.72</v>
      </c>
      <c r="H37" s="170">
        <f t="shared" si="5"/>
        <v>7.3898758091578464E-3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83</v>
      </c>
      <c r="F38" s="168">
        <f t="shared" si="4"/>
        <v>2.6191227516566742E-2</v>
      </c>
      <c r="G38" s="169">
        <v>23531.420000000002</v>
      </c>
      <c r="H38" s="170">
        <f t="shared" si="5"/>
        <v>3.1469975209227598E-2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31</v>
      </c>
      <c r="F39" s="168">
        <f t="shared" si="4"/>
        <v>9.7822656989586618E-3</v>
      </c>
      <c r="G39" s="169">
        <v>7878.8099999999995</v>
      </c>
      <c r="H39" s="184">
        <f t="shared" si="5"/>
        <v>1.0536803787370864E-2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1277</v>
      </c>
      <c r="F40" s="185">
        <f t="shared" si="4"/>
        <v>0.4029662354054907</v>
      </c>
      <c r="G40" s="169">
        <v>140725.49000000005</v>
      </c>
      <c r="H40" s="172">
        <f t="shared" si="5"/>
        <v>0.1882006135459062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3602</v>
      </c>
      <c r="F41" s="176">
        <f>E41/SUM(E$41:E$44)</f>
        <v>0.52853998532648572</v>
      </c>
      <c r="G41" s="177">
        <v>956698.97999999975</v>
      </c>
      <c r="H41" s="178">
        <f>G41/SUM(G$41:G$44)</f>
        <v>0.49252761399656958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2677</v>
      </c>
      <c r="F42" s="168">
        <f t="shared" ref="F42:F44" si="6">E42/SUM(E$41:E$44)</f>
        <v>0.39280997798972855</v>
      </c>
      <c r="G42" s="169">
        <v>789164.11999999988</v>
      </c>
      <c r="H42" s="170">
        <f t="shared" ref="H42:H44" si="7">G42/SUM(G$41:G$44)</f>
        <v>0.40627734449481961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76</v>
      </c>
      <c r="F43" s="168">
        <f t="shared" si="6"/>
        <v>1.1151870873074102E-2</v>
      </c>
      <c r="G43" s="169">
        <v>31995.22</v>
      </c>
      <c r="H43" s="170">
        <f t="shared" si="7"/>
        <v>1.6471773980458647E-2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460</v>
      </c>
      <c r="F44" s="172">
        <f t="shared" si="6"/>
        <v>6.7498165810711663E-2</v>
      </c>
      <c r="G44" s="173">
        <v>164568.77000000002</v>
      </c>
      <c r="H44" s="174">
        <f t="shared" si="7"/>
        <v>8.4723267528152138E-2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50239</v>
      </c>
      <c r="F45" s="179">
        <f>E45/E$45</f>
        <v>1</v>
      </c>
      <c r="G45" s="180">
        <f>SUM(G5:G44)</f>
        <v>4836161.4800000004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3261</v>
      </c>
      <c r="E4" s="67">
        <v>59336.829999999973</v>
      </c>
      <c r="F4" s="67">
        <f>E4*1000/D4</f>
        <v>18195.900030665431</v>
      </c>
      <c r="G4" s="67">
        <v>50030</v>
      </c>
      <c r="H4" s="63">
        <f>F4/G4</f>
        <v>0.3636997807448617</v>
      </c>
      <c r="K4" s="14">
        <f>D4*G4</f>
        <v>163147830</v>
      </c>
      <c r="L4" s="14" t="s">
        <v>27</v>
      </c>
      <c r="M4" s="24">
        <f>G4-F4</f>
        <v>31834.099969334569</v>
      </c>
    </row>
    <row r="5" spans="1:13" s="14" customFormat="1" ht="20.100000000000001" customHeight="1" x14ac:dyDescent="0.15">
      <c r="B5" s="238" t="s">
        <v>28</v>
      </c>
      <c r="C5" s="239"/>
      <c r="D5" s="64">
        <v>3187</v>
      </c>
      <c r="E5" s="68">
        <v>94185.2</v>
      </c>
      <c r="F5" s="68">
        <f t="shared" ref="F5:F13" si="0">E5*1000/D5</f>
        <v>29552.933793536242</v>
      </c>
      <c r="G5" s="68">
        <v>104730</v>
      </c>
      <c r="H5" s="65">
        <f t="shared" ref="H5:H10" si="1">F5/G5</f>
        <v>0.28218212349409189</v>
      </c>
      <c r="K5" s="14">
        <f t="shared" ref="K5:K10" si="2">D5*G5</f>
        <v>333774510</v>
      </c>
      <c r="L5" s="14" t="s">
        <v>28</v>
      </c>
      <c r="M5" s="24">
        <f t="shared" ref="M5:M10" si="3">G5-F5</f>
        <v>75177.066206463758</v>
      </c>
    </row>
    <row r="6" spans="1:13" s="14" customFormat="1" ht="20.100000000000001" customHeight="1" x14ac:dyDescent="0.15">
      <c r="B6" s="238" t="s">
        <v>29</v>
      </c>
      <c r="C6" s="239"/>
      <c r="D6" s="64">
        <v>6180</v>
      </c>
      <c r="E6" s="68">
        <v>547176.39</v>
      </c>
      <c r="F6" s="68">
        <f t="shared" si="0"/>
        <v>88539.868932038837</v>
      </c>
      <c r="G6" s="68">
        <v>166920</v>
      </c>
      <c r="H6" s="65">
        <f t="shared" si="1"/>
        <v>0.53043295549987324</v>
      </c>
      <c r="K6" s="14">
        <f t="shared" si="2"/>
        <v>1031565600</v>
      </c>
      <c r="L6" s="14" t="s">
        <v>29</v>
      </c>
      <c r="M6" s="24">
        <f t="shared" si="3"/>
        <v>78380.131067961163</v>
      </c>
    </row>
    <row r="7" spans="1:13" s="14" customFormat="1" ht="20.100000000000001" customHeight="1" x14ac:dyDescent="0.15">
      <c r="B7" s="238" t="s">
        <v>30</v>
      </c>
      <c r="C7" s="239"/>
      <c r="D7" s="64">
        <v>3743</v>
      </c>
      <c r="E7" s="68">
        <v>429463.52999999991</v>
      </c>
      <c r="F7" s="68">
        <f t="shared" si="0"/>
        <v>114737.78519903819</v>
      </c>
      <c r="G7" s="68">
        <v>196160</v>
      </c>
      <c r="H7" s="65">
        <f t="shared" si="1"/>
        <v>0.58491937805382432</v>
      </c>
      <c r="K7" s="14">
        <f t="shared" si="2"/>
        <v>734226880</v>
      </c>
      <c r="L7" s="14" t="s">
        <v>30</v>
      </c>
      <c r="M7" s="24">
        <f t="shared" si="3"/>
        <v>81422.21480096181</v>
      </c>
    </row>
    <row r="8" spans="1:13" s="14" customFormat="1" ht="20.100000000000001" customHeight="1" x14ac:dyDescent="0.15">
      <c r="B8" s="238" t="s">
        <v>31</v>
      </c>
      <c r="C8" s="239"/>
      <c r="D8" s="64">
        <v>2209</v>
      </c>
      <c r="E8" s="68">
        <v>323889.65999999997</v>
      </c>
      <c r="F8" s="68">
        <f t="shared" si="0"/>
        <v>146622.752376641</v>
      </c>
      <c r="G8" s="68">
        <v>269310</v>
      </c>
      <c r="H8" s="65">
        <f t="shared" si="1"/>
        <v>0.54443857404716123</v>
      </c>
      <c r="K8" s="14">
        <f t="shared" si="2"/>
        <v>594905790</v>
      </c>
      <c r="L8" s="14" t="s">
        <v>31</v>
      </c>
      <c r="M8" s="24">
        <f t="shared" si="3"/>
        <v>122687.247623359</v>
      </c>
    </row>
    <row r="9" spans="1:13" s="14" customFormat="1" ht="20.100000000000001" customHeight="1" x14ac:dyDescent="0.15">
      <c r="B9" s="238" t="s">
        <v>32</v>
      </c>
      <c r="C9" s="239"/>
      <c r="D9" s="64">
        <v>2030</v>
      </c>
      <c r="E9" s="68">
        <v>359677.21999999991</v>
      </c>
      <c r="F9" s="68">
        <f t="shared" si="0"/>
        <v>177180.89655172412</v>
      </c>
      <c r="G9" s="68">
        <v>308060</v>
      </c>
      <c r="H9" s="65">
        <f t="shared" si="1"/>
        <v>0.57515060881556879</v>
      </c>
      <c r="K9" s="14">
        <f t="shared" si="2"/>
        <v>625361800</v>
      </c>
      <c r="L9" s="14" t="s">
        <v>32</v>
      </c>
      <c r="M9" s="24">
        <f t="shared" si="3"/>
        <v>130879.10344827588</v>
      </c>
    </row>
    <row r="10" spans="1:13" s="14" customFormat="1" ht="20.100000000000001" customHeight="1" x14ac:dyDescent="0.15">
      <c r="B10" s="240" t="s">
        <v>33</v>
      </c>
      <c r="C10" s="241"/>
      <c r="D10" s="72">
        <v>971</v>
      </c>
      <c r="E10" s="73">
        <v>191538.14000000004</v>
      </c>
      <c r="F10" s="73">
        <f t="shared" si="0"/>
        <v>197258.64057672507</v>
      </c>
      <c r="G10" s="73">
        <v>360650</v>
      </c>
      <c r="H10" s="75">
        <f t="shared" si="1"/>
        <v>0.54695311403500646</v>
      </c>
      <c r="K10" s="14">
        <f t="shared" si="2"/>
        <v>350191150</v>
      </c>
      <c r="L10" s="14" t="s">
        <v>33</v>
      </c>
      <c r="M10" s="24">
        <f t="shared" si="3"/>
        <v>163391.35942327493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6448</v>
      </c>
      <c r="E11" s="67">
        <f>SUM(E4:E5)</f>
        <v>153522.02999999997</v>
      </c>
      <c r="F11" s="67">
        <f t="shared" si="0"/>
        <v>23809.247828784115</v>
      </c>
      <c r="G11" s="82"/>
      <c r="H11" s="63">
        <f>SUM(E4:E5)*1000/SUM(K4:K5)</f>
        <v>0.30894571976780111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15133</v>
      </c>
      <c r="E12" s="78">
        <f>SUM(E6:E10)</f>
        <v>1851744.94</v>
      </c>
      <c r="F12" s="69">
        <f t="shared" si="0"/>
        <v>122364.69569814313</v>
      </c>
      <c r="G12" s="83"/>
      <c r="H12" s="70">
        <f>SUM(E6:E10)*1000/SUM(K6:K10)</f>
        <v>0.55503762093791009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21581</v>
      </c>
      <c r="E13" s="79">
        <f>SUM(E11:E12)</f>
        <v>2005266.97</v>
      </c>
      <c r="F13" s="74">
        <f t="shared" si="0"/>
        <v>92918.167369445349</v>
      </c>
      <c r="G13" s="77"/>
      <c r="H13" s="76">
        <f>SUM(E4:E10)*1000/SUM(K4:K10)</f>
        <v>0.52313492687244767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2019-09-02T00:25:23Z</dcterms:modified>
</cp:coreProperties>
</file>