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07月報告書\"/>
    </mc:Choice>
  </mc:AlternateContent>
  <bookViews>
    <workbookView xWindow="-915" yWindow="5130" windowWidth="15480" windowHeight="6480"/>
  </bookViews>
  <sheets>
    <sheet name="07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<sst xmlns="http://schemas.openxmlformats.org/spreadsheetml/2006/main" count="208" uniqueCount="154">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</sst>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60537</c:v>
                </c:pt>
                <c:pt idx="1">
                  <c:v>29101</c:v>
                </c:pt>
                <c:pt idx="2">
                  <c:v>15318</c:v>
                </c:pt>
                <c:pt idx="3">
                  <c:v>10160</c:v>
                </c:pt>
                <c:pt idx="4">
                  <c:v>14064</c:v>
                </c:pt>
                <c:pt idx="5">
                  <c:v>31992</c:v>
                </c:pt>
                <c:pt idx="6">
                  <c:v>41320</c:v>
                </c:pt>
                <c:pt idx="7">
                  <c:v>17645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24019</c:v>
                </c:pt>
                <c:pt idx="1">
                  <c:v>14918</c:v>
                </c:pt>
                <c:pt idx="2">
                  <c:v>9337</c:v>
                </c:pt>
                <c:pt idx="3">
                  <c:v>4999</c:v>
                </c:pt>
                <c:pt idx="4">
                  <c:v>6913</c:v>
                </c:pt>
                <c:pt idx="5">
                  <c:v>15116</c:v>
                </c:pt>
                <c:pt idx="6">
                  <c:v>24506</c:v>
                </c:pt>
                <c:pt idx="7">
                  <c:v>9549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20308</c:v>
                </c:pt>
                <c:pt idx="1">
                  <c:v>15397</c:v>
                </c:pt>
                <c:pt idx="2">
                  <c:v>9487</c:v>
                </c:pt>
                <c:pt idx="3">
                  <c:v>4677</c:v>
                </c:pt>
                <c:pt idx="4">
                  <c:v>7353</c:v>
                </c:pt>
                <c:pt idx="5">
                  <c:v>16114</c:v>
                </c:pt>
                <c:pt idx="6">
                  <c:v>24754</c:v>
                </c:pt>
                <c:pt idx="7">
                  <c:v>10887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2949024"/>
        <c:axId val="35295176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0.23785938891810388</c:v>
                </c:pt>
                <c:pt idx="1">
                  <c:v>0.3241621933745375</c:v>
                </c:pt>
                <c:pt idx="2">
                  <c:v>0.36404424847218997</c:v>
                </c:pt>
                <c:pt idx="3">
                  <c:v>0.30297147509158656</c:v>
                </c:pt>
                <c:pt idx="4">
                  <c:v>0.31602498781622435</c:v>
                </c:pt>
                <c:pt idx="5">
                  <c:v>0.31264077844850885</c:v>
                </c:pt>
                <c:pt idx="6">
                  <c:v>0.35407771596153015</c:v>
                </c:pt>
                <c:pt idx="7">
                  <c:v>0.3492557209508998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52160"/>
        <c:axId val="352945496"/>
      </c:lineChart>
      <c:catAx>
        <c:axId val="35294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2951768"/>
        <c:crosses val="autoZero"/>
        <c:auto val="1"/>
        <c:lblAlgn val="ctr"/>
        <c:lblOffset val="100"/>
        <c:noMultiLvlLbl val="0"/>
      </c:catAx>
      <c:valAx>
        <c:axId val="3529517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52949024"/>
        <c:crosses val="autoZero"/>
        <c:crossBetween val="between"/>
      </c:valAx>
      <c:valAx>
        <c:axId val="3529454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2952160"/>
        <c:crosses val="max"/>
        <c:crossBetween val="between"/>
      </c:valAx>
      <c:catAx>
        <c:axId val="352952160"/>
        <c:scaling>
          <c:orientation val="minMax"/>
        </c:scaling>
        <c:delete val="1"/>
        <c:axPos val="b"/>
        <c:majorTickMark val="out"/>
        <c:minorTickMark val="none"/>
        <c:tickLblPos val="nextTo"/>
        <c:crossAx val="35294549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3625</c:v>
                </c:pt>
                <c:pt idx="1">
                  <c:v>2688</c:v>
                </c:pt>
                <c:pt idx="2">
                  <c:v>79</c:v>
                </c:pt>
                <c:pt idx="3">
                  <c:v>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990447.50000000012</c:v>
                </c:pt>
                <c:pt idx="1">
                  <c:v>817616.53</c:v>
                </c:pt>
                <c:pt idx="2">
                  <c:v>33419.009999999995</c:v>
                </c:pt>
                <c:pt idx="3">
                  <c:v>172401.35999999996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20791.089999999997</c:v>
                </c:pt>
                <c:pt idx="1">
                  <c:v>687.72</c:v>
                </c:pt>
                <c:pt idx="2">
                  <c:v>25458.620000000003</c:v>
                </c:pt>
                <c:pt idx="3">
                  <c:v>518.96</c:v>
                </c:pt>
                <c:pt idx="4">
                  <c:v>125231.52000000003</c:v>
                </c:pt>
                <c:pt idx="5">
                  <c:v>8363.5500000000011</c:v>
                </c:pt>
                <c:pt idx="6">
                  <c:v>541668.26999999979</c:v>
                </c:pt>
                <c:pt idx="7">
                  <c:v>6854.4799999999987</c:v>
                </c:pt>
                <c:pt idx="8">
                  <c:v>6223.5</c:v>
                </c:pt>
                <c:pt idx="9">
                  <c:v>24384.74</c:v>
                </c:pt>
                <c:pt idx="10">
                  <c:v>8423.23</c:v>
                </c:pt>
                <c:pt idx="11">
                  <c:v>146778.41000000006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45104"/>
        <c:axId val="3529458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148</c:v>
                </c:pt>
                <c:pt idx="1">
                  <c:v>6</c:v>
                </c:pt>
                <c:pt idx="2">
                  <c:v>158</c:v>
                </c:pt>
                <c:pt idx="3">
                  <c:v>9</c:v>
                </c:pt>
                <c:pt idx="4">
                  <c:v>590</c:v>
                </c:pt>
                <c:pt idx="5">
                  <c:v>130</c:v>
                </c:pt>
                <c:pt idx="6">
                  <c:v>1956</c:v>
                </c:pt>
                <c:pt idx="7">
                  <c:v>27</c:v>
                </c:pt>
                <c:pt idx="8">
                  <c:v>30</c:v>
                </c:pt>
                <c:pt idx="9">
                  <c:v>83</c:v>
                </c:pt>
                <c:pt idx="10">
                  <c:v>33</c:v>
                </c:pt>
                <c:pt idx="11">
                  <c:v>1244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62136"/>
        <c:axId val="352944712"/>
      </c:lineChart>
      <c:catAx>
        <c:axId val="35486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2944712"/>
        <c:crosses val="autoZero"/>
        <c:auto val="1"/>
        <c:lblAlgn val="ctr"/>
        <c:lblOffset val="100"/>
        <c:noMultiLvlLbl val="0"/>
      </c:catAx>
      <c:valAx>
        <c:axId val="352944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4862136"/>
        <c:crosses val="autoZero"/>
        <c:crossBetween val="between"/>
      </c:valAx>
      <c:valAx>
        <c:axId val="3529458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2945104"/>
        <c:crosses val="max"/>
        <c:crossBetween val="between"/>
      </c:valAx>
      <c:catAx>
        <c:axId val="35294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9458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18544.124999999996</c:v>
                </c:pt>
                <c:pt idx="1">
                  <c:v>30075.55486089403</c:v>
                </c:pt>
                <c:pt idx="2">
                  <c:v>94073.567871485968</c:v>
                </c:pt>
                <c:pt idx="3">
                  <c:v>119612.40425531911</c:v>
                </c:pt>
                <c:pt idx="4">
                  <c:v>154243.24663677131</c:v>
                </c:pt>
                <c:pt idx="5">
                  <c:v>184513.55923939543</c:v>
                </c:pt>
                <c:pt idx="6">
                  <c:v>202973.85169927904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363072"/>
        <c:axId val="35536189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3280</c:v>
                </c:pt>
                <c:pt idx="1">
                  <c:v>3199</c:v>
                </c:pt>
                <c:pt idx="2">
                  <c:v>6225</c:v>
                </c:pt>
                <c:pt idx="3">
                  <c:v>3760</c:v>
                </c:pt>
                <c:pt idx="4">
                  <c:v>2230</c:v>
                </c:pt>
                <c:pt idx="5">
                  <c:v>2051</c:v>
                </c:pt>
                <c:pt idx="6">
                  <c:v>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62288"/>
        <c:axId val="355363856"/>
      </c:lineChart>
      <c:catAx>
        <c:axId val="35536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5363856"/>
        <c:crosses val="autoZero"/>
        <c:auto val="1"/>
        <c:lblAlgn val="ctr"/>
        <c:lblOffset val="100"/>
        <c:noMultiLvlLbl val="0"/>
      </c:catAx>
      <c:valAx>
        <c:axId val="3553638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5362288"/>
        <c:crosses val="autoZero"/>
        <c:crossBetween val="between"/>
      </c:valAx>
      <c:valAx>
        <c:axId val="35536189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5363072"/>
        <c:crosses val="max"/>
        <c:crossBetween val="between"/>
      </c:valAx>
      <c:catAx>
        <c:axId val="355363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36189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364248"/>
        <c:axId val="355362680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18544.124999999996</c:v>
                </c:pt>
                <c:pt idx="1">
                  <c:v>30075.55486089403</c:v>
                </c:pt>
                <c:pt idx="2">
                  <c:v>94073.567871485968</c:v>
                </c:pt>
                <c:pt idx="3">
                  <c:v>119612.40425531911</c:v>
                </c:pt>
                <c:pt idx="4">
                  <c:v>154243.24663677131</c:v>
                </c:pt>
                <c:pt idx="5">
                  <c:v>184513.55923939543</c:v>
                </c:pt>
                <c:pt idx="6">
                  <c:v>202973.85169927904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365816"/>
        <c:axId val="355368168"/>
      </c:barChart>
      <c:catAx>
        <c:axId val="35536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5362680"/>
        <c:crosses val="autoZero"/>
        <c:auto val="1"/>
        <c:lblAlgn val="ctr"/>
        <c:lblOffset val="100"/>
        <c:noMultiLvlLbl val="0"/>
      </c:catAx>
      <c:valAx>
        <c:axId val="3553626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5364248"/>
        <c:crosses val="autoZero"/>
        <c:crossBetween val="between"/>
      </c:valAx>
      <c:valAx>
        <c:axId val="35536816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55365816"/>
        <c:crosses val="max"/>
        <c:crossBetween val="between"/>
      </c:valAx>
      <c:catAx>
        <c:axId val="355365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3681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7705</c:v>
                </c:pt>
                <c:pt idx="1">
                  <c:v>5282</c:v>
                </c:pt>
                <c:pt idx="2">
                  <c:v>8647</c:v>
                </c:pt>
                <c:pt idx="3">
                  <c:v>5291</c:v>
                </c:pt>
                <c:pt idx="4">
                  <c:v>4229</c:v>
                </c:pt>
                <c:pt idx="5">
                  <c:v>5295</c:v>
                </c:pt>
                <c:pt idx="6">
                  <c:v>3135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988</c:v>
                </c:pt>
                <c:pt idx="1">
                  <c:v>763</c:v>
                </c:pt>
                <c:pt idx="2">
                  <c:v>802</c:v>
                </c:pt>
                <c:pt idx="3">
                  <c:v>625</c:v>
                </c:pt>
                <c:pt idx="4">
                  <c:v>486</c:v>
                </c:pt>
                <c:pt idx="5">
                  <c:v>526</c:v>
                </c:pt>
                <c:pt idx="6">
                  <c:v>326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3382</c:v>
                </c:pt>
                <c:pt idx="1">
                  <c:v>2467</c:v>
                </c:pt>
                <c:pt idx="2">
                  <c:v>4776</c:v>
                </c:pt>
                <c:pt idx="3">
                  <c:v>2976</c:v>
                </c:pt>
                <c:pt idx="4">
                  <c:v>2535</c:v>
                </c:pt>
                <c:pt idx="5">
                  <c:v>3410</c:v>
                </c:pt>
                <c:pt idx="6">
                  <c:v>1978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1340</c:v>
                </c:pt>
                <c:pt idx="1">
                  <c:v>1184</c:v>
                </c:pt>
                <c:pt idx="2">
                  <c:v>876</c:v>
                </c:pt>
                <c:pt idx="3">
                  <c:v>292</c:v>
                </c:pt>
                <c:pt idx="4">
                  <c:v>396</c:v>
                </c:pt>
                <c:pt idx="5">
                  <c:v>827</c:v>
                </c:pt>
                <c:pt idx="6">
                  <c:v>2292</c:v>
                </c:pt>
                <c:pt idx="7">
                  <c:v>498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826</c:v>
                </c:pt>
                <c:pt idx="1">
                  <c:v>962</c:v>
                </c:pt>
                <c:pt idx="2">
                  <c:v>464</c:v>
                </c:pt>
                <c:pt idx="3">
                  <c:v>173</c:v>
                </c:pt>
                <c:pt idx="4">
                  <c:v>242</c:v>
                </c:pt>
                <c:pt idx="5">
                  <c:v>629</c:v>
                </c:pt>
                <c:pt idx="6">
                  <c:v>1585</c:v>
                </c:pt>
                <c:pt idx="7">
                  <c:v>401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1178</c:v>
                </c:pt>
                <c:pt idx="1">
                  <c:v>1195</c:v>
                </c:pt>
                <c:pt idx="2">
                  <c:v>849</c:v>
                </c:pt>
                <c:pt idx="3">
                  <c:v>353</c:v>
                </c:pt>
                <c:pt idx="4">
                  <c:v>519</c:v>
                </c:pt>
                <c:pt idx="5">
                  <c:v>1417</c:v>
                </c:pt>
                <c:pt idx="6">
                  <c:v>2298</c:v>
                </c:pt>
                <c:pt idx="7">
                  <c:v>838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797</c:v>
                </c:pt>
                <c:pt idx="1">
                  <c:v>704</c:v>
                </c:pt>
                <c:pt idx="2">
                  <c:v>550</c:v>
                </c:pt>
                <c:pt idx="3">
                  <c:v>182</c:v>
                </c:pt>
                <c:pt idx="4">
                  <c:v>351</c:v>
                </c:pt>
                <c:pt idx="5">
                  <c:v>706</c:v>
                </c:pt>
                <c:pt idx="6">
                  <c:v>1587</c:v>
                </c:pt>
                <c:pt idx="7">
                  <c:v>414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618</c:v>
                </c:pt>
                <c:pt idx="1">
                  <c:v>587</c:v>
                </c:pt>
                <c:pt idx="2">
                  <c:v>427</c:v>
                </c:pt>
                <c:pt idx="3">
                  <c:v>171</c:v>
                </c:pt>
                <c:pt idx="4">
                  <c:v>269</c:v>
                </c:pt>
                <c:pt idx="5">
                  <c:v>622</c:v>
                </c:pt>
                <c:pt idx="6">
                  <c:v>1218</c:v>
                </c:pt>
                <c:pt idx="7">
                  <c:v>317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924</c:v>
                </c:pt>
                <c:pt idx="1">
                  <c:v>660</c:v>
                </c:pt>
                <c:pt idx="2">
                  <c:v>491</c:v>
                </c:pt>
                <c:pt idx="3">
                  <c:v>203</c:v>
                </c:pt>
                <c:pt idx="4">
                  <c:v>366</c:v>
                </c:pt>
                <c:pt idx="5">
                  <c:v>730</c:v>
                </c:pt>
                <c:pt idx="6">
                  <c:v>1380</c:v>
                </c:pt>
                <c:pt idx="7">
                  <c:v>541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547</c:v>
                </c:pt>
                <c:pt idx="1">
                  <c:v>410</c:v>
                </c:pt>
                <c:pt idx="2">
                  <c:v>309</c:v>
                </c:pt>
                <c:pt idx="3">
                  <c:v>130</c:v>
                </c:pt>
                <c:pt idx="4">
                  <c:v>193</c:v>
                </c:pt>
                <c:pt idx="5">
                  <c:v>422</c:v>
                </c:pt>
                <c:pt idx="6">
                  <c:v>790</c:v>
                </c:pt>
                <c:pt idx="7">
                  <c:v>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2949808"/>
        <c:axId val="352947456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0.14054639384573736</c:v>
                </c:pt>
                <c:pt idx="1">
                  <c:v>0.18809170377700807</c:v>
                </c:pt>
                <c:pt idx="2">
                  <c:v>0.21068848278793031</c:v>
                </c:pt>
                <c:pt idx="3">
                  <c:v>0.15543613063249276</c:v>
                </c:pt>
                <c:pt idx="4">
                  <c:v>0.16374596943782418</c:v>
                </c:pt>
                <c:pt idx="5">
                  <c:v>0.17140569964777458</c:v>
                </c:pt>
                <c:pt idx="6">
                  <c:v>0.22634997969955339</c:v>
                </c:pt>
                <c:pt idx="7">
                  <c:v>0.16358387159913879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50200"/>
        <c:axId val="352947848"/>
      </c:lineChart>
      <c:catAx>
        <c:axId val="35294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2947456"/>
        <c:crosses val="autoZero"/>
        <c:auto val="1"/>
        <c:lblAlgn val="ctr"/>
        <c:lblOffset val="100"/>
        <c:noMultiLvlLbl val="0"/>
      </c:catAx>
      <c:valAx>
        <c:axId val="3529474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2949808"/>
        <c:crosses val="autoZero"/>
        <c:crossBetween val="between"/>
      </c:valAx>
      <c:valAx>
        <c:axId val="3529478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2950200"/>
        <c:crosses val="max"/>
        <c:crossBetween val="between"/>
      </c:valAx>
      <c:catAx>
        <c:axId val="352950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9478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0.61761311172668509</c:v>
                </c:pt>
                <c:pt idx="1">
                  <c:v>0.62200828987832602</c:v>
                </c:pt>
                <c:pt idx="2">
                  <c:v>0.57959022852639874</c:v>
                </c:pt>
                <c:pt idx="3">
                  <c:v>0.59432933478735006</c:v>
                </c:pt>
                <c:pt idx="4">
                  <c:v>0.6267768595041322</c:v>
                </c:pt>
                <c:pt idx="5">
                  <c:v>0.62856676993314853</c:v>
                </c:pt>
                <c:pt idx="6">
                  <c:v>0.62978083369144822</c:v>
                </c:pt>
                <c:pt idx="7">
                  <c:v>0.5911764705882353</c:v>
                </c:pt>
                <c:pt idx="8">
                  <c:v>0.61652797817879945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0.19090489381348108</c:v>
                </c:pt>
                <c:pt idx="1">
                  <c:v>0.19120203235726702</c:v>
                </c:pt>
                <c:pt idx="2">
                  <c:v>0.18400315208825846</c:v>
                </c:pt>
                <c:pt idx="3">
                  <c:v>0.18047982551799346</c:v>
                </c:pt>
                <c:pt idx="4">
                  <c:v>0.14148760330578514</c:v>
                </c:pt>
                <c:pt idx="5">
                  <c:v>0.10957117234632317</c:v>
                </c:pt>
                <c:pt idx="6">
                  <c:v>0.14138375590889557</c:v>
                </c:pt>
                <c:pt idx="7">
                  <c:v>0.16221719457013575</c:v>
                </c:pt>
                <c:pt idx="8">
                  <c:v>0.16089182297946356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6.4289012003693441E-2</c:v>
                </c:pt>
                <c:pt idx="1">
                  <c:v>6.8190934616927393E-2</c:v>
                </c:pt>
                <c:pt idx="2">
                  <c:v>0.10736800630417652</c:v>
                </c:pt>
                <c:pt idx="3">
                  <c:v>4.3620501635768812E-2</c:v>
                </c:pt>
                <c:pt idx="4">
                  <c:v>0.10512396694214876</c:v>
                </c:pt>
                <c:pt idx="5">
                  <c:v>0.10076634599706506</c:v>
                </c:pt>
                <c:pt idx="6">
                  <c:v>0.10550064460678986</c:v>
                </c:pt>
                <c:pt idx="7">
                  <c:v>7.0814479638009048E-2</c:v>
                </c:pt>
                <c:pt idx="8">
                  <c:v>8.7245271084932699E-2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0.12719298245614036</c:v>
                </c:pt>
                <c:pt idx="1">
                  <c:v>0.1185987431474796</c:v>
                </c:pt>
                <c:pt idx="2">
                  <c:v>0.12903861308116626</c:v>
                </c:pt>
                <c:pt idx="3">
                  <c:v>0.18157033805888767</c:v>
                </c:pt>
                <c:pt idx="4">
                  <c:v>0.12661157024793387</c:v>
                </c:pt>
                <c:pt idx="5">
                  <c:v>0.16109571172346324</c:v>
                </c:pt>
                <c:pt idx="6">
                  <c:v>0.12333476579286635</c:v>
                </c:pt>
                <c:pt idx="7">
                  <c:v>0.17579185520361992</c:v>
                </c:pt>
                <c:pt idx="8">
                  <c:v>0.13533492775680431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862528"/>
        <c:axId val="354860568"/>
      </c:barChart>
      <c:catAx>
        <c:axId val="354862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4860568"/>
        <c:crosses val="autoZero"/>
        <c:auto val="1"/>
        <c:lblAlgn val="ctr"/>
        <c:lblOffset val="100"/>
        <c:noMultiLvlLbl val="0"/>
      </c:catAx>
      <c:valAx>
        <c:axId val="3548605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486252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0.38043752356369026</c:v>
                </c:pt>
                <c:pt idx="1">
                  <c:v>0.43032390698176531</c:v>
                </c:pt>
                <c:pt idx="2">
                  <c:v>0.35945922529406737</c:v>
                </c:pt>
                <c:pt idx="3">
                  <c:v>0.35836159832247988</c:v>
                </c:pt>
                <c:pt idx="4">
                  <c:v>0.41268593790362124</c:v>
                </c:pt>
                <c:pt idx="5">
                  <c:v>0.36705217349515118</c:v>
                </c:pt>
                <c:pt idx="6">
                  <c:v>0.39591211826422223</c:v>
                </c:pt>
                <c:pt idx="7">
                  <c:v>0.37353165773031682</c:v>
                </c:pt>
                <c:pt idx="8">
                  <c:v>0.38777471429256544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3.9410849075051824E-2</c:v>
                </c:pt>
                <c:pt idx="1">
                  <c:v>4.0785004794379388E-2</c:v>
                </c:pt>
                <c:pt idx="2">
                  <c:v>3.3149493467768514E-2</c:v>
                </c:pt>
                <c:pt idx="3">
                  <c:v>3.2849747912498277E-2</c:v>
                </c:pt>
                <c:pt idx="4">
                  <c:v>2.8524009701920292E-2</c:v>
                </c:pt>
                <c:pt idx="5">
                  <c:v>2.0881999709838651E-2</c:v>
                </c:pt>
                <c:pt idx="6">
                  <c:v>2.6642913208150099E-2</c:v>
                </c:pt>
                <c:pt idx="7">
                  <c:v>3.0509399050542008E-2</c:v>
                </c:pt>
                <c:pt idx="8">
                  <c:v>3.1152985292890609E-2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0.14426782431851073</c:v>
                </c:pt>
                <c:pt idx="1">
                  <c:v>0.1482726105530412</c:v>
                </c:pt>
                <c:pt idx="2">
                  <c:v>0.22553978117414336</c:v>
                </c:pt>
                <c:pt idx="3">
                  <c:v>8.5764000568084517E-2</c:v>
                </c:pt>
                <c:pt idx="4">
                  <c:v>0.20043289414868354</c:v>
                </c:pt>
                <c:pt idx="5">
                  <c:v>0.19465429068572435</c:v>
                </c:pt>
                <c:pt idx="6">
                  <c:v>0.22588496887948423</c:v>
                </c:pt>
                <c:pt idx="7">
                  <c:v>0.12426143154967856</c:v>
                </c:pt>
                <c:pt idx="8">
                  <c:v>0.18158265135305982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0.43588380304274715</c:v>
                </c:pt>
                <c:pt idx="1">
                  <c:v>0.38061847767081408</c:v>
                </c:pt>
                <c:pt idx="2">
                  <c:v>0.3818515000640208</c:v>
                </c:pt>
                <c:pt idx="3">
                  <c:v>0.52302465319693747</c:v>
                </c:pt>
                <c:pt idx="4">
                  <c:v>0.35835715824577496</c:v>
                </c:pt>
                <c:pt idx="5">
                  <c:v>0.41741153610928589</c:v>
                </c:pt>
                <c:pt idx="6">
                  <c:v>0.35155999964814338</c:v>
                </c:pt>
                <c:pt idx="7">
                  <c:v>0.47169751166946255</c:v>
                </c:pt>
                <c:pt idx="8">
                  <c:v>0.39948964906148421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864488"/>
        <c:axId val="354859784"/>
      </c:barChart>
      <c:catAx>
        <c:axId val="354864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4859784"/>
        <c:crosses val="autoZero"/>
        <c:auto val="1"/>
        <c:lblAlgn val="ctr"/>
        <c:lblOffset val="100"/>
        <c:noMultiLvlLbl val="0"/>
      </c:catAx>
      <c:valAx>
        <c:axId val="35485978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48644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275663.07</c:v>
                </c:pt>
                <c:pt idx="1">
                  <c:v>16220.929999999998</c:v>
                </c:pt>
                <c:pt idx="2">
                  <c:v>85190.200000000055</c:v>
                </c:pt>
                <c:pt idx="3">
                  <c:v>14668.269999999995</c:v>
                </c:pt>
                <c:pt idx="4">
                  <c:v>48544.369999999974</c:v>
                </c:pt>
                <c:pt idx="5">
                  <c:v>737945.08000000007</c:v>
                </c:pt>
                <c:pt idx="6">
                  <c:v>298415.08</c:v>
                </c:pt>
                <c:pt idx="7">
                  <c:v>138249.32</c:v>
                </c:pt>
                <c:pt idx="8">
                  <c:v>16978.23</c:v>
                </c:pt>
                <c:pt idx="9">
                  <c:v>0</c:v>
                </c:pt>
                <c:pt idx="10">
                  <c:v>107145.45000000001</c:v>
                </c:pt>
                <c:pt idx="11">
                  <c:v>215807.74000000005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866448"/>
        <c:axId val="3548609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4861</c:v>
                </c:pt>
                <c:pt idx="1">
                  <c:v>209</c:v>
                </c:pt>
                <c:pt idx="2">
                  <c:v>1706</c:v>
                </c:pt>
                <c:pt idx="3">
                  <c:v>319</c:v>
                </c:pt>
                <c:pt idx="4">
                  <c:v>3479</c:v>
                </c:pt>
                <c:pt idx="5">
                  <c:v>6515</c:v>
                </c:pt>
                <c:pt idx="6">
                  <c:v>3282</c:v>
                </c:pt>
                <c:pt idx="7">
                  <c:v>1269</c:v>
                </c:pt>
                <c:pt idx="8">
                  <c:v>243</c:v>
                </c:pt>
                <c:pt idx="9">
                  <c:v>0</c:v>
                </c:pt>
                <c:pt idx="10">
                  <c:v>8285</c:v>
                </c:pt>
                <c:pt idx="11">
                  <c:v>1024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59392"/>
        <c:axId val="354865272"/>
      </c:lineChart>
      <c:catAx>
        <c:axId val="35485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4865272"/>
        <c:crosses val="autoZero"/>
        <c:auto val="1"/>
        <c:lblAlgn val="ctr"/>
        <c:lblOffset val="100"/>
        <c:noMultiLvlLbl val="0"/>
      </c:catAx>
      <c:valAx>
        <c:axId val="3548652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4859392"/>
        <c:crosses val="autoZero"/>
        <c:crossBetween val="between"/>
      </c:valAx>
      <c:valAx>
        <c:axId val="3548609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4866448"/>
        <c:crosses val="max"/>
        <c:crossBetween val="between"/>
      </c:valAx>
      <c:catAx>
        <c:axId val="35486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8609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107.28</c:v>
                </c:pt>
                <c:pt idx="2">
                  <c:v>15959.590000000002</c:v>
                </c:pt>
                <c:pt idx="3">
                  <c:v>3481.9800000000005</c:v>
                </c:pt>
                <c:pt idx="4">
                  <c:v>4513.22</c:v>
                </c:pt>
                <c:pt idx="5">
                  <c:v>0</c:v>
                </c:pt>
                <c:pt idx="6">
                  <c:v>83292.099999999991</c:v>
                </c:pt>
                <c:pt idx="7">
                  <c:v>2379.23</c:v>
                </c:pt>
                <c:pt idx="8">
                  <c:v>693.2299999999999</c:v>
                </c:pt>
                <c:pt idx="9">
                  <c:v>29.16</c:v>
                </c:pt>
                <c:pt idx="10">
                  <c:v>26064.26</c:v>
                </c:pt>
                <c:pt idx="11">
                  <c:v>20526.599999999995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864096"/>
        <c:axId val="3548617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481</c:v>
                </c:pt>
                <c:pt idx="3">
                  <c:v>89</c:v>
                </c:pt>
                <c:pt idx="4">
                  <c:v>383</c:v>
                </c:pt>
                <c:pt idx="5">
                  <c:v>0</c:v>
                </c:pt>
                <c:pt idx="6">
                  <c:v>2517</c:v>
                </c:pt>
                <c:pt idx="7">
                  <c:v>71</c:v>
                </c:pt>
                <c:pt idx="8">
                  <c:v>18</c:v>
                </c:pt>
                <c:pt idx="9">
                  <c:v>1</c:v>
                </c:pt>
                <c:pt idx="10">
                  <c:v>4324</c:v>
                </c:pt>
                <c:pt idx="11">
                  <c:v>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62920"/>
        <c:axId val="354863312"/>
      </c:lineChart>
      <c:catAx>
        <c:axId val="354862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4863312"/>
        <c:crosses val="autoZero"/>
        <c:auto val="1"/>
        <c:lblAlgn val="ctr"/>
        <c:lblOffset val="100"/>
        <c:noMultiLvlLbl val="0"/>
      </c:catAx>
      <c:valAx>
        <c:axId val="3548633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4862920"/>
        <c:crosses val="autoZero"/>
        <c:crossBetween val="between"/>
      </c:valAx>
      <c:valAx>
        <c:axId val="3548617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4864096"/>
        <c:crosses val="max"/>
        <c:crossBetween val="between"/>
      </c:valAx>
      <c:catAx>
        <c:axId val="354864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8617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（令和元年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706189</v>
      </c>
      <c r="D5" s="30">
        <f>SUM(E5:F5)</f>
        <v>218334</v>
      </c>
      <c r="E5" s="31">
        <f>SUM(E6:E13)</f>
        <v>109357</v>
      </c>
      <c r="F5" s="32">
        <f t="shared" ref="F5:G5" si="0">SUM(F6:F13)</f>
        <v>108977</v>
      </c>
      <c r="G5" s="29">
        <f t="shared" si="0"/>
        <v>220137</v>
      </c>
      <c r="H5" s="33">
        <f>D5/C5</f>
        <v>0.30917219044759975</v>
      </c>
      <c r="I5" s="26"/>
      <c r="J5" s="24">
        <f t="shared" ref="J5:J13" si="1">C5-D5-G5</f>
        <v>267718</v>
      </c>
      <c r="K5" s="58">
        <f>E5/C5</f>
        <v>0.15485514501075492</v>
      </c>
      <c r="L5" s="58">
        <f>F5/C5</f>
        <v>0.15431704543684482</v>
      </c>
    </row>
    <row r="6" spans="1:12" ht="20.100000000000001" customHeight="1" thickTop="1" x14ac:dyDescent="0.15">
      <c r="B6" s="18" t="s">
        <v>18</v>
      </c>
      <c r="C6" s="34">
        <v>186358</v>
      </c>
      <c r="D6" s="35">
        <f t="shared" ref="D6:D13" si="2">SUM(E6:F6)</f>
        <v>44327</v>
      </c>
      <c r="E6" s="36">
        <v>24019</v>
      </c>
      <c r="F6" s="37">
        <v>20308</v>
      </c>
      <c r="G6" s="34">
        <v>60537</v>
      </c>
      <c r="H6" s="38">
        <f t="shared" ref="H6:H13" si="3">D6/C6</f>
        <v>0.23785938891810388</v>
      </c>
      <c r="I6" s="26"/>
      <c r="J6" s="24">
        <f t="shared" si="1"/>
        <v>81494</v>
      </c>
      <c r="K6" s="58">
        <f t="shared" ref="K6:K13" si="4">E6/C6</f>
        <v>0.1288863370501937</v>
      </c>
      <c r="L6" s="58">
        <f t="shared" ref="L6:L13" si="5">F6/C6</f>
        <v>0.10897305186791015</v>
      </c>
    </row>
    <row r="7" spans="1:12" ht="20.100000000000001" customHeight="1" x14ac:dyDescent="0.15">
      <c r="B7" s="19" t="s">
        <v>19</v>
      </c>
      <c r="C7" s="39">
        <v>93518</v>
      </c>
      <c r="D7" s="40">
        <f t="shared" si="2"/>
        <v>30315</v>
      </c>
      <c r="E7" s="41">
        <v>14918</v>
      </c>
      <c r="F7" s="42">
        <v>15397</v>
      </c>
      <c r="G7" s="39">
        <v>29101</v>
      </c>
      <c r="H7" s="43">
        <f t="shared" si="3"/>
        <v>0.3241621933745375</v>
      </c>
      <c r="I7" s="26"/>
      <c r="J7" s="24">
        <f t="shared" si="1"/>
        <v>34102</v>
      </c>
      <c r="K7" s="58">
        <f t="shared" si="4"/>
        <v>0.15952009238863107</v>
      </c>
      <c r="L7" s="58">
        <f t="shared" si="5"/>
        <v>0.16464210098590645</v>
      </c>
    </row>
    <row r="8" spans="1:12" ht="20.100000000000001" customHeight="1" x14ac:dyDescent="0.15">
      <c r="B8" s="19" t="s">
        <v>20</v>
      </c>
      <c r="C8" s="39">
        <v>51708</v>
      </c>
      <c r="D8" s="40">
        <f t="shared" si="2"/>
        <v>18824</v>
      </c>
      <c r="E8" s="41">
        <v>9337</v>
      </c>
      <c r="F8" s="42">
        <v>9487</v>
      </c>
      <c r="G8" s="39">
        <v>15318</v>
      </c>
      <c r="H8" s="43">
        <f t="shared" si="3"/>
        <v>0.36404424847218997</v>
      </c>
      <c r="I8" s="26"/>
      <c r="J8" s="24">
        <f t="shared" si="1"/>
        <v>17566</v>
      </c>
      <c r="K8" s="58">
        <f t="shared" si="4"/>
        <v>0.18057167169490215</v>
      </c>
      <c r="L8" s="58">
        <f t="shared" si="5"/>
        <v>0.18347257677728784</v>
      </c>
    </row>
    <row r="9" spans="1:12" ht="20.100000000000001" customHeight="1" x14ac:dyDescent="0.15">
      <c r="B9" s="19" t="s">
        <v>21</v>
      </c>
      <c r="C9" s="39">
        <v>31937</v>
      </c>
      <c r="D9" s="40">
        <f t="shared" si="2"/>
        <v>9676</v>
      </c>
      <c r="E9" s="41">
        <v>4999</v>
      </c>
      <c r="F9" s="42">
        <v>4677</v>
      </c>
      <c r="G9" s="39">
        <v>10160</v>
      </c>
      <c r="H9" s="43">
        <f t="shared" si="3"/>
        <v>0.30297147509158656</v>
      </c>
      <c r="I9" s="26"/>
      <c r="J9" s="24">
        <f t="shared" si="1"/>
        <v>12101</v>
      </c>
      <c r="K9" s="58">
        <f t="shared" si="4"/>
        <v>0.15652691235870619</v>
      </c>
      <c r="L9" s="58">
        <f t="shared" si="5"/>
        <v>0.14644456273288037</v>
      </c>
    </row>
    <row r="10" spans="1:12" ht="20.100000000000001" customHeight="1" x14ac:dyDescent="0.15">
      <c r="B10" s="19" t="s">
        <v>22</v>
      </c>
      <c r="C10" s="39">
        <v>45142</v>
      </c>
      <c r="D10" s="40">
        <f t="shared" si="2"/>
        <v>14266</v>
      </c>
      <c r="E10" s="41">
        <v>6913</v>
      </c>
      <c r="F10" s="42">
        <v>7353</v>
      </c>
      <c r="G10" s="39">
        <v>14064</v>
      </c>
      <c r="H10" s="43">
        <f t="shared" si="3"/>
        <v>0.31602498781622435</v>
      </c>
      <c r="I10" s="26"/>
      <c r="J10" s="24">
        <f t="shared" si="1"/>
        <v>16812</v>
      </c>
      <c r="K10" s="58">
        <f t="shared" si="4"/>
        <v>0.15313898365158832</v>
      </c>
      <c r="L10" s="58">
        <f t="shared" si="5"/>
        <v>0.16288600416463603</v>
      </c>
    </row>
    <row r="11" spans="1:12" ht="20.100000000000001" customHeight="1" x14ac:dyDescent="0.15">
      <c r="B11" s="19" t="s">
        <v>23</v>
      </c>
      <c r="C11" s="39">
        <v>99891</v>
      </c>
      <c r="D11" s="40">
        <f t="shared" si="2"/>
        <v>31230</v>
      </c>
      <c r="E11" s="41">
        <v>15116</v>
      </c>
      <c r="F11" s="42">
        <v>16114</v>
      </c>
      <c r="G11" s="39">
        <v>31992</v>
      </c>
      <c r="H11" s="43">
        <f t="shared" si="3"/>
        <v>0.31264077844850885</v>
      </c>
      <c r="I11" s="26"/>
      <c r="J11" s="24">
        <f t="shared" si="1"/>
        <v>36669</v>
      </c>
      <c r="K11" s="58">
        <f t="shared" si="4"/>
        <v>0.1513249441891662</v>
      </c>
      <c r="L11" s="58">
        <f t="shared" si="5"/>
        <v>0.16131583425934268</v>
      </c>
    </row>
    <row r="12" spans="1:12" ht="20.100000000000001" customHeight="1" x14ac:dyDescent="0.15">
      <c r="B12" s="19" t="s">
        <v>24</v>
      </c>
      <c r="C12" s="39">
        <v>139122</v>
      </c>
      <c r="D12" s="40">
        <f t="shared" si="2"/>
        <v>49260</v>
      </c>
      <c r="E12" s="41">
        <v>24506</v>
      </c>
      <c r="F12" s="42">
        <v>24754</v>
      </c>
      <c r="G12" s="39">
        <v>41320</v>
      </c>
      <c r="H12" s="43">
        <f t="shared" si="3"/>
        <v>0.35407771596153015</v>
      </c>
      <c r="I12" s="26"/>
      <c r="J12" s="24">
        <f t="shared" si="1"/>
        <v>48542</v>
      </c>
      <c r="K12" s="58">
        <f t="shared" si="4"/>
        <v>0.17614755394545795</v>
      </c>
      <c r="L12" s="58">
        <f t="shared" si="5"/>
        <v>0.17793016201607223</v>
      </c>
    </row>
    <row r="13" spans="1:12" ht="20.100000000000001" customHeight="1" x14ac:dyDescent="0.15">
      <c r="B13" s="19" t="s">
        <v>25</v>
      </c>
      <c r="C13" s="39">
        <v>58513</v>
      </c>
      <c r="D13" s="40">
        <f t="shared" si="2"/>
        <v>20436</v>
      </c>
      <c r="E13" s="41">
        <v>9549</v>
      </c>
      <c r="F13" s="42">
        <v>10887</v>
      </c>
      <c r="G13" s="39">
        <v>17645</v>
      </c>
      <c r="H13" s="43">
        <f t="shared" si="3"/>
        <v>0.3492557209508998</v>
      </c>
      <c r="I13" s="26"/>
      <c r="J13" s="24">
        <f t="shared" si="1"/>
        <v>20432</v>
      </c>
      <c r="K13" s="58">
        <f t="shared" si="4"/>
        <v>0.16319450378548356</v>
      </c>
      <c r="L13" s="58">
        <f t="shared" si="5"/>
        <v>0.18606121716541624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7705</v>
      </c>
      <c r="E4" s="46">
        <f t="shared" ref="E4:K4" si="0">SUM(E5:E7)</f>
        <v>5282</v>
      </c>
      <c r="F4" s="46">
        <f t="shared" si="0"/>
        <v>8647</v>
      </c>
      <c r="G4" s="46">
        <f t="shared" si="0"/>
        <v>5291</v>
      </c>
      <c r="H4" s="46">
        <f t="shared" si="0"/>
        <v>4229</v>
      </c>
      <c r="I4" s="46">
        <f t="shared" si="0"/>
        <v>5295</v>
      </c>
      <c r="J4" s="45">
        <f t="shared" si="0"/>
        <v>3135</v>
      </c>
      <c r="K4" s="47">
        <f t="shared" si="0"/>
        <v>39584</v>
      </c>
      <c r="L4" s="55">
        <f>K4/人口統計!D5</f>
        <v>0.18130020977035186</v>
      </c>
    </row>
    <row r="5" spans="1:12" ht="20.100000000000001" customHeight="1" x14ac:dyDescent="0.15">
      <c r="B5" s="117"/>
      <c r="C5" s="118" t="s">
        <v>15</v>
      </c>
      <c r="D5" s="48">
        <v>988</v>
      </c>
      <c r="E5" s="49">
        <v>763</v>
      </c>
      <c r="F5" s="49">
        <v>802</v>
      </c>
      <c r="G5" s="49">
        <v>625</v>
      </c>
      <c r="H5" s="49">
        <v>486</v>
      </c>
      <c r="I5" s="49">
        <v>526</v>
      </c>
      <c r="J5" s="48">
        <v>326</v>
      </c>
      <c r="K5" s="50">
        <f>SUM(D5:J5)</f>
        <v>4516</v>
      </c>
      <c r="L5" s="56">
        <f>K5/人口統計!D5</f>
        <v>2.0683906308683025E-2</v>
      </c>
    </row>
    <row r="6" spans="1:12" ht="20.100000000000001" customHeight="1" x14ac:dyDescent="0.15">
      <c r="B6" s="117"/>
      <c r="C6" s="118" t="s">
        <v>145</v>
      </c>
      <c r="D6" s="48">
        <v>3335</v>
      </c>
      <c r="E6" s="49">
        <v>2052</v>
      </c>
      <c r="F6" s="49">
        <v>3069</v>
      </c>
      <c r="G6" s="49">
        <v>1690</v>
      </c>
      <c r="H6" s="49">
        <v>1208</v>
      </c>
      <c r="I6" s="49">
        <v>1359</v>
      </c>
      <c r="J6" s="48">
        <v>831</v>
      </c>
      <c r="K6" s="50">
        <f>SUM(D6:J6)</f>
        <v>13544</v>
      </c>
      <c r="L6" s="56">
        <f>K6/人口統計!D5</f>
        <v>6.203339837130268E-2</v>
      </c>
    </row>
    <row r="7" spans="1:12" ht="20.100000000000001" customHeight="1" x14ac:dyDescent="0.15">
      <c r="B7" s="117"/>
      <c r="C7" s="119" t="s">
        <v>144</v>
      </c>
      <c r="D7" s="51">
        <v>3382</v>
      </c>
      <c r="E7" s="52">
        <v>2467</v>
      </c>
      <c r="F7" s="52">
        <v>4776</v>
      </c>
      <c r="G7" s="52">
        <v>2976</v>
      </c>
      <c r="H7" s="52">
        <v>2535</v>
      </c>
      <c r="I7" s="52">
        <v>3410</v>
      </c>
      <c r="J7" s="51">
        <v>1978</v>
      </c>
      <c r="K7" s="53">
        <f>SUM(D7:J7)</f>
        <v>21524</v>
      </c>
      <c r="L7" s="57">
        <f>K7/人口統計!D5</f>
        <v>9.858290509036613E-2</v>
      </c>
    </row>
    <row r="8" spans="1:12" ht="20.100000000000001" customHeight="1" thickBot="1" x14ac:dyDescent="0.2">
      <c r="B8" s="190" t="s">
        <v>68</v>
      </c>
      <c r="C8" s="191"/>
      <c r="D8" s="45">
        <v>79</v>
      </c>
      <c r="E8" s="46">
        <v>131</v>
      </c>
      <c r="F8" s="46">
        <v>95</v>
      </c>
      <c r="G8" s="46">
        <v>115</v>
      </c>
      <c r="H8" s="46">
        <v>86</v>
      </c>
      <c r="I8" s="46">
        <v>65</v>
      </c>
      <c r="J8" s="45">
        <v>55</v>
      </c>
      <c r="K8" s="47">
        <f>SUM(D8:J8)</f>
        <v>626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7784</v>
      </c>
      <c r="E9" s="34">
        <f t="shared" ref="E9:K9" si="1">E4+E8</f>
        <v>5413</v>
      </c>
      <c r="F9" s="34">
        <f t="shared" si="1"/>
        <v>8742</v>
      </c>
      <c r="G9" s="34">
        <f t="shared" si="1"/>
        <v>5406</v>
      </c>
      <c r="H9" s="34">
        <f t="shared" si="1"/>
        <v>4315</v>
      </c>
      <c r="I9" s="34">
        <f t="shared" si="1"/>
        <v>5360</v>
      </c>
      <c r="J9" s="35">
        <f t="shared" si="1"/>
        <v>3190</v>
      </c>
      <c r="K9" s="54">
        <f t="shared" si="1"/>
        <v>40210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1340</v>
      </c>
      <c r="E24" s="46">
        <v>826</v>
      </c>
      <c r="F24" s="46">
        <v>1178</v>
      </c>
      <c r="G24" s="46">
        <v>797</v>
      </c>
      <c r="H24" s="46">
        <v>618</v>
      </c>
      <c r="I24" s="46">
        <v>924</v>
      </c>
      <c r="J24" s="45">
        <v>547</v>
      </c>
      <c r="K24" s="47">
        <f>SUM(D24:J24)</f>
        <v>6230</v>
      </c>
      <c r="L24" s="55">
        <f>K24/人口統計!D6</f>
        <v>0.14054639384573736</v>
      </c>
    </row>
    <row r="25" spans="1:12" ht="20.100000000000001" customHeight="1" x14ac:dyDescent="0.15">
      <c r="B25" s="198" t="s">
        <v>44</v>
      </c>
      <c r="C25" s="199"/>
      <c r="D25" s="45">
        <v>1184</v>
      </c>
      <c r="E25" s="46">
        <v>962</v>
      </c>
      <c r="F25" s="46">
        <v>1195</v>
      </c>
      <c r="G25" s="46">
        <v>704</v>
      </c>
      <c r="H25" s="46">
        <v>587</v>
      </c>
      <c r="I25" s="46">
        <v>660</v>
      </c>
      <c r="J25" s="45">
        <v>410</v>
      </c>
      <c r="K25" s="47">
        <f t="shared" ref="K25:K31" si="2">SUM(D25:J25)</f>
        <v>5702</v>
      </c>
      <c r="L25" s="55">
        <f>K25/人口統計!D7</f>
        <v>0.18809170377700807</v>
      </c>
    </row>
    <row r="26" spans="1:12" ht="20.100000000000001" customHeight="1" x14ac:dyDescent="0.15">
      <c r="B26" s="198" t="s">
        <v>45</v>
      </c>
      <c r="C26" s="199"/>
      <c r="D26" s="45">
        <v>876</v>
      </c>
      <c r="E26" s="46">
        <v>464</v>
      </c>
      <c r="F26" s="46">
        <v>849</v>
      </c>
      <c r="G26" s="46">
        <v>550</v>
      </c>
      <c r="H26" s="46">
        <v>427</v>
      </c>
      <c r="I26" s="46">
        <v>491</v>
      </c>
      <c r="J26" s="45">
        <v>309</v>
      </c>
      <c r="K26" s="47">
        <f t="shared" si="2"/>
        <v>3966</v>
      </c>
      <c r="L26" s="55">
        <f>K26/人口統計!D8</f>
        <v>0.21068848278793031</v>
      </c>
    </row>
    <row r="27" spans="1:12" ht="20.100000000000001" customHeight="1" x14ac:dyDescent="0.15">
      <c r="B27" s="198" t="s">
        <v>46</v>
      </c>
      <c r="C27" s="199"/>
      <c r="D27" s="45">
        <v>292</v>
      </c>
      <c r="E27" s="46">
        <v>173</v>
      </c>
      <c r="F27" s="46">
        <v>353</v>
      </c>
      <c r="G27" s="46">
        <v>182</v>
      </c>
      <c r="H27" s="46">
        <v>171</v>
      </c>
      <c r="I27" s="46">
        <v>203</v>
      </c>
      <c r="J27" s="45">
        <v>130</v>
      </c>
      <c r="K27" s="47">
        <f t="shared" si="2"/>
        <v>1504</v>
      </c>
      <c r="L27" s="55">
        <f>K27/人口統計!D9</f>
        <v>0.15543613063249276</v>
      </c>
    </row>
    <row r="28" spans="1:12" ht="20.100000000000001" customHeight="1" x14ac:dyDescent="0.15">
      <c r="B28" s="198" t="s">
        <v>47</v>
      </c>
      <c r="C28" s="199"/>
      <c r="D28" s="45">
        <v>396</v>
      </c>
      <c r="E28" s="46">
        <v>242</v>
      </c>
      <c r="F28" s="46">
        <v>519</v>
      </c>
      <c r="G28" s="46">
        <v>351</v>
      </c>
      <c r="H28" s="46">
        <v>269</v>
      </c>
      <c r="I28" s="46">
        <v>366</v>
      </c>
      <c r="J28" s="45">
        <v>193</v>
      </c>
      <c r="K28" s="47">
        <f t="shared" si="2"/>
        <v>2336</v>
      </c>
      <c r="L28" s="55">
        <f>K28/人口統計!D10</f>
        <v>0.16374596943782418</v>
      </c>
    </row>
    <row r="29" spans="1:12" ht="20.100000000000001" customHeight="1" x14ac:dyDescent="0.15">
      <c r="B29" s="198" t="s">
        <v>48</v>
      </c>
      <c r="C29" s="199"/>
      <c r="D29" s="45">
        <v>827</v>
      </c>
      <c r="E29" s="46">
        <v>629</v>
      </c>
      <c r="F29" s="46">
        <v>1417</v>
      </c>
      <c r="G29" s="46">
        <v>706</v>
      </c>
      <c r="H29" s="46">
        <v>622</v>
      </c>
      <c r="I29" s="46">
        <v>730</v>
      </c>
      <c r="J29" s="45">
        <v>422</v>
      </c>
      <c r="K29" s="47">
        <f t="shared" si="2"/>
        <v>5353</v>
      </c>
      <c r="L29" s="55">
        <f>K29/人口統計!D11</f>
        <v>0.17140569964777458</v>
      </c>
    </row>
    <row r="30" spans="1:12" ht="20.100000000000001" customHeight="1" x14ac:dyDescent="0.15">
      <c r="B30" s="198" t="s">
        <v>49</v>
      </c>
      <c r="C30" s="199"/>
      <c r="D30" s="45">
        <v>2292</v>
      </c>
      <c r="E30" s="46">
        <v>1585</v>
      </c>
      <c r="F30" s="46">
        <v>2298</v>
      </c>
      <c r="G30" s="46">
        <v>1587</v>
      </c>
      <c r="H30" s="46">
        <v>1218</v>
      </c>
      <c r="I30" s="46">
        <v>1380</v>
      </c>
      <c r="J30" s="45">
        <v>790</v>
      </c>
      <c r="K30" s="47">
        <f t="shared" si="2"/>
        <v>11150</v>
      </c>
      <c r="L30" s="55">
        <f>K30/人口統計!D12</f>
        <v>0.22634997969955339</v>
      </c>
    </row>
    <row r="31" spans="1:12" ht="20.100000000000001" customHeight="1" thickBot="1" x14ac:dyDescent="0.2">
      <c r="B31" s="194" t="s">
        <v>25</v>
      </c>
      <c r="C31" s="195"/>
      <c r="D31" s="45">
        <v>498</v>
      </c>
      <c r="E31" s="46">
        <v>401</v>
      </c>
      <c r="F31" s="46">
        <v>838</v>
      </c>
      <c r="G31" s="46">
        <v>414</v>
      </c>
      <c r="H31" s="46">
        <v>317</v>
      </c>
      <c r="I31" s="46">
        <v>541</v>
      </c>
      <c r="J31" s="45">
        <v>334</v>
      </c>
      <c r="K31" s="47">
        <f t="shared" si="2"/>
        <v>3343</v>
      </c>
      <c r="L31" s="59">
        <f>K31/人口統計!D13</f>
        <v>0.16358387159913879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7705</v>
      </c>
      <c r="E32" s="34">
        <f t="shared" ref="E32:J32" si="3">SUM(E24:E31)</f>
        <v>5282</v>
      </c>
      <c r="F32" s="34">
        <f t="shared" si="3"/>
        <v>8647</v>
      </c>
      <c r="G32" s="34">
        <f t="shared" si="3"/>
        <v>5291</v>
      </c>
      <c r="H32" s="34">
        <f t="shared" si="3"/>
        <v>4229</v>
      </c>
      <c r="I32" s="34">
        <f t="shared" si="3"/>
        <v>5295</v>
      </c>
      <c r="J32" s="35">
        <f t="shared" si="3"/>
        <v>3135</v>
      </c>
      <c r="K32" s="54">
        <f>SUM(K24:K31)</f>
        <v>39584</v>
      </c>
      <c r="L32" s="60">
        <f>K32/人口統計!D5</f>
        <v>0.18130020977035186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5351</v>
      </c>
      <c r="E5" s="149">
        <v>303981.46999999986</v>
      </c>
      <c r="F5" s="151">
        <v>1654</v>
      </c>
      <c r="G5" s="152">
        <v>31490.499999999996</v>
      </c>
      <c r="H5" s="150">
        <v>557</v>
      </c>
      <c r="I5" s="149">
        <v>115274.50000000001</v>
      </c>
      <c r="J5" s="151">
        <v>1102</v>
      </c>
      <c r="K5" s="152">
        <v>348284.78</v>
      </c>
      <c r="M5" s="162">
        <f>Q5+Q7</f>
        <v>39332</v>
      </c>
      <c r="N5" s="121" t="s">
        <v>108</v>
      </c>
      <c r="O5" s="122"/>
      <c r="P5" s="134"/>
      <c r="Q5" s="123">
        <v>31192</v>
      </c>
      <c r="R5" s="124">
        <v>1954827.74</v>
      </c>
      <c r="S5" s="124">
        <f>R5/Q5*100</f>
        <v>6267.0804693511154</v>
      </c>
    </row>
    <row r="6" spans="1:19" ht="20.100000000000001" customHeight="1" x14ac:dyDescent="0.15">
      <c r="B6" s="202" t="s">
        <v>115</v>
      </c>
      <c r="C6" s="202"/>
      <c r="D6" s="153">
        <v>4652</v>
      </c>
      <c r="E6" s="154">
        <v>291630.43000000005</v>
      </c>
      <c r="F6" s="155">
        <v>1430</v>
      </c>
      <c r="G6" s="156">
        <v>27639.99</v>
      </c>
      <c r="H6" s="153">
        <v>510</v>
      </c>
      <c r="I6" s="154">
        <v>100484.32000000002</v>
      </c>
      <c r="J6" s="155">
        <v>887</v>
      </c>
      <c r="K6" s="156">
        <v>257945.06999999995</v>
      </c>
      <c r="M6" s="58"/>
      <c r="N6" s="125"/>
      <c r="O6" s="94" t="s">
        <v>105</v>
      </c>
      <c r="P6" s="107"/>
      <c r="Q6" s="98">
        <f>Q5/Q$13</f>
        <v>0.61652797817879945</v>
      </c>
      <c r="R6" s="99">
        <f>R5/R$13</f>
        <v>0.38777471429256544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2942</v>
      </c>
      <c r="E7" s="154">
        <v>187195.02000000002</v>
      </c>
      <c r="F7" s="155">
        <v>934</v>
      </c>
      <c r="G7" s="156">
        <v>17263.21</v>
      </c>
      <c r="H7" s="153">
        <v>545</v>
      </c>
      <c r="I7" s="154">
        <v>117454</v>
      </c>
      <c r="J7" s="155">
        <v>655</v>
      </c>
      <c r="K7" s="156">
        <v>198856.21000000002</v>
      </c>
      <c r="M7" s="58"/>
      <c r="N7" s="126" t="s">
        <v>109</v>
      </c>
      <c r="O7" s="127"/>
      <c r="P7" s="135"/>
      <c r="Q7" s="128">
        <v>8140</v>
      </c>
      <c r="R7" s="129">
        <v>157046.65000000017</v>
      </c>
      <c r="S7" s="129">
        <f>R7/Q7*100</f>
        <v>1929.3200245700266</v>
      </c>
    </row>
    <row r="8" spans="1:19" ht="20.100000000000001" customHeight="1" x14ac:dyDescent="0.15">
      <c r="B8" s="202" t="s">
        <v>117</v>
      </c>
      <c r="C8" s="202"/>
      <c r="D8" s="153">
        <v>1090</v>
      </c>
      <c r="E8" s="154">
        <v>68633.7</v>
      </c>
      <c r="F8" s="155">
        <v>331</v>
      </c>
      <c r="G8" s="156">
        <v>6291.41</v>
      </c>
      <c r="H8" s="153">
        <v>80</v>
      </c>
      <c r="I8" s="154">
        <v>16425.59</v>
      </c>
      <c r="J8" s="155">
        <v>333</v>
      </c>
      <c r="K8" s="156">
        <v>100170.1</v>
      </c>
      <c r="L8" s="89"/>
      <c r="M8" s="88"/>
      <c r="N8" s="130"/>
      <c r="O8" s="94" t="s">
        <v>105</v>
      </c>
      <c r="P8" s="107"/>
      <c r="Q8" s="98">
        <f>Q7/Q$13</f>
        <v>0.16089182297946356</v>
      </c>
      <c r="R8" s="99">
        <f>R7/R$13</f>
        <v>3.1152985292890609E-2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1896</v>
      </c>
      <c r="E9" s="154">
        <v>128781.87000000002</v>
      </c>
      <c r="F9" s="155">
        <v>428</v>
      </c>
      <c r="G9" s="156">
        <v>8901.14</v>
      </c>
      <c r="H9" s="153">
        <v>318</v>
      </c>
      <c r="I9" s="154">
        <v>62546.65</v>
      </c>
      <c r="J9" s="155">
        <v>383</v>
      </c>
      <c r="K9" s="156">
        <v>111828.14999999998</v>
      </c>
      <c r="L9" s="89"/>
      <c r="M9" s="88"/>
      <c r="N9" s="126" t="s">
        <v>110</v>
      </c>
      <c r="O9" s="127"/>
      <c r="P9" s="135"/>
      <c r="Q9" s="128">
        <v>4414</v>
      </c>
      <c r="R9" s="129">
        <v>915384.08999999962</v>
      </c>
      <c r="S9" s="129">
        <f>R9/Q9*100</f>
        <v>20738.198685999087</v>
      </c>
    </row>
    <row r="10" spans="1:19" ht="20.100000000000001" customHeight="1" x14ac:dyDescent="0.15">
      <c r="B10" s="202" t="s">
        <v>119</v>
      </c>
      <c r="C10" s="202"/>
      <c r="D10" s="153">
        <v>3855</v>
      </c>
      <c r="E10" s="154">
        <v>258767.04000000004</v>
      </c>
      <c r="F10" s="155">
        <v>672</v>
      </c>
      <c r="G10" s="156">
        <v>14721.54</v>
      </c>
      <c r="H10" s="153">
        <v>618</v>
      </c>
      <c r="I10" s="154">
        <v>137228.76</v>
      </c>
      <c r="J10" s="155">
        <v>988</v>
      </c>
      <c r="K10" s="156">
        <v>294269.74000000005</v>
      </c>
      <c r="L10" s="89"/>
      <c r="M10" s="88"/>
      <c r="N10" s="95"/>
      <c r="O10" s="94" t="s">
        <v>105</v>
      </c>
      <c r="P10" s="107"/>
      <c r="Q10" s="98">
        <f>Q9/Q$13</f>
        <v>8.7245271084932699E-2</v>
      </c>
      <c r="R10" s="99">
        <f>R9/R$13</f>
        <v>0.18158265135305982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8793</v>
      </c>
      <c r="E11" s="154">
        <v>537399.81000000006</v>
      </c>
      <c r="F11" s="155">
        <v>1974</v>
      </c>
      <c r="G11" s="156">
        <v>36164.329999999987</v>
      </c>
      <c r="H11" s="153">
        <v>1473</v>
      </c>
      <c r="I11" s="154">
        <v>306609.81000000011</v>
      </c>
      <c r="J11" s="155">
        <v>1722</v>
      </c>
      <c r="K11" s="156">
        <v>477197.50999999995</v>
      </c>
      <c r="L11" s="89"/>
      <c r="M11" s="88"/>
      <c r="N11" s="126" t="s">
        <v>111</v>
      </c>
      <c r="O11" s="127"/>
      <c r="P11" s="135"/>
      <c r="Q11" s="101">
        <v>6847</v>
      </c>
      <c r="R11" s="102">
        <v>2013884.3999999994</v>
      </c>
      <c r="S11" s="102">
        <f>R11/Q11*100</f>
        <v>29412.653716956323</v>
      </c>
    </row>
    <row r="12" spans="1:19" ht="20.100000000000001" customHeight="1" thickBot="1" x14ac:dyDescent="0.2">
      <c r="B12" s="203" t="s">
        <v>121</v>
      </c>
      <c r="C12" s="203"/>
      <c r="D12" s="157">
        <v>2613</v>
      </c>
      <c r="E12" s="158">
        <v>178438.39999999999</v>
      </c>
      <c r="F12" s="159">
        <v>717</v>
      </c>
      <c r="G12" s="160">
        <v>14574.53</v>
      </c>
      <c r="H12" s="157">
        <v>313</v>
      </c>
      <c r="I12" s="158">
        <v>59360.46</v>
      </c>
      <c r="J12" s="159">
        <v>777</v>
      </c>
      <c r="K12" s="160">
        <v>225332.83999999997</v>
      </c>
      <c r="L12" s="89"/>
      <c r="M12" s="88"/>
      <c r="N12" s="125"/>
      <c r="O12" s="84" t="s">
        <v>105</v>
      </c>
      <c r="P12" s="108"/>
      <c r="Q12" s="103">
        <f>Q11/Q$13</f>
        <v>0.13533492775680431</v>
      </c>
      <c r="R12" s="104">
        <f>R11/R$13</f>
        <v>0.39948964906148421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31192</v>
      </c>
      <c r="E13" s="149">
        <v>1954827.74</v>
      </c>
      <c r="F13" s="151">
        <v>8140</v>
      </c>
      <c r="G13" s="152">
        <v>157046.65000000017</v>
      </c>
      <c r="H13" s="150">
        <v>4414</v>
      </c>
      <c r="I13" s="149">
        <v>915384.08999999962</v>
      </c>
      <c r="J13" s="151">
        <v>6847</v>
      </c>
      <c r="K13" s="152">
        <v>2013884.3999999994</v>
      </c>
      <c r="M13" s="58"/>
      <c r="N13" s="131" t="s">
        <v>112</v>
      </c>
      <c r="O13" s="132"/>
      <c r="P13" s="133"/>
      <c r="Q13" s="96">
        <f>Q5+Q7+Q9+Q11</f>
        <v>50593</v>
      </c>
      <c r="R13" s="97">
        <f>R5+R7+R9+R11</f>
        <v>5041142.879999999</v>
      </c>
      <c r="S13" s="97">
        <f>R13/Q13*100</f>
        <v>9964.1113988101097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0.61761311172668509</v>
      </c>
      <c r="O16" s="58">
        <f>F5/(D5+F5+H5+J5)</f>
        <v>0.19090489381348108</v>
      </c>
      <c r="P16" s="58">
        <f>H5/(D5+F5+H5+J5)</f>
        <v>6.4289012003693441E-2</v>
      </c>
      <c r="Q16" s="58">
        <f>J5/(D5+F5+H5+J5)</f>
        <v>0.12719298245614036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0.62200828987832602</v>
      </c>
      <c r="O17" s="58">
        <f t="shared" ref="O17:O23" si="1">F6/(D6+F6+H6+J6)</f>
        <v>0.19120203235726702</v>
      </c>
      <c r="P17" s="58">
        <f t="shared" ref="P17:P23" si="2">H6/(D6+F6+H6+J6)</f>
        <v>6.8190934616927393E-2</v>
      </c>
      <c r="Q17" s="58">
        <f t="shared" ref="Q17:Q23" si="3">J6/(D6+F6+H6+J6)</f>
        <v>0.1185987431474796</v>
      </c>
    </row>
    <row r="18" spans="13:17" ht="20.100000000000001" customHeight="1" x14ac:dyDescent="0.15">
      <c r="M18" s="14" t="s">
        <v>135</v>
      </c>
      <c r="N18" s="58">
        <f t="shared" si="0"/>
        <v>0.57959022852639874</v>
      </c>
      <c r="O18" s="58">
        <f t="shared" si="1"/>
        <v>0.18400315208825846</v>
      </c>
      <c r="P18" s="58">
        <f t="shared" si="2"/>
        <v>0.10736800630417652</v>
      </c>
      <c r="Q18" s="58">
        <f t="shared" si="3"/>
        <v>0.12903861308116626</v>
      </c>
    </row>
    <row r="19" spans="13:17" ht="20.100000000000001" customHeight="1" x14ac:dyDescent="0.15">
      <c r="M19" s="14" t="s">
        <v>136</v>
      </c>
      <c r="N19" s="58">
        <f t="shared" si="0"/>
        <v>0.59432933478735006</v>
      </c>
      <c r="O19" s="58">
        <f t="shared" si="1"/>
        <v>0.18047982551799346</v>
      </c>
      <c r="P19" s="58">
        <f t="shared" si="2"/>
        <v>4.3620501635768812E-2</v>
      </c>
      <c r="Q19" s="58">
        <f t="shared" si="3"/>
        <v>0.18157033805888767</v>
      </c>
    </row>
    <row r="20" spans="13:17" ht="20.100000000000001" customHeight="1" x14ac:dyDescent="0.15">
      <c r="M20" s="14" t="s">
        <v>137</v>
      </c>
      <c r="N20" s="58">
        <f t="shared" si="0"/>
        <v>0.6267768595041322</v>
      </c>
      <c r="O20" s="58">
        <f t="shared" si="1"/>
        <v>0.14148760330578514</v>
      </c>
      <c r="P20" s="58">
        <f t="shared" si="2"/>
        <v>0.10512396694214876</v>
      </c>
      <c r="Q20" s="58">
        <f t="shared" si="3"/>
        <v>0.12661157024793387</v>
      </c>
    </row>
    <row r="21" spans="13:17" ht="20.100000000000001" customHeight="1" x14ac:dyDescent="0.15">
      <c r="M21" s="14" t="s">
        <v>138</v>
      </c>
      <c r="N21" s="58">
        <f t="shared" si="0"/>
        <v>0.62856676993314853</v>
      </c>
      <c r="O21" s="58">
        <f t="shared" si="1"/>
        <v>0.10957117234632317</v>
      </c>
      <c r="P21" s="58">
        <f t="shared" si="2"/>
        <v>0.10076634599706506</v>
      </c>
      <c r="Q21" s="58">
        <f t="shared" si="3"/>
        <v>0.16109571172346324</v>
      </c>
    </row>
    <row r="22" spans="13:17" ht="20.100000000000001" customHeight="1" x14ac:dyDescent="0.15">
      <c r="M22" s="14" t="s">
        <v>139</v>
      </c>
      <c r="N22" s="58">
        <f t="shared" si="0"/>
        <v>0.62978083369144822</v>
      </c>
      <c r="O22" s="58">
        <f t="shared" si="1"/>
        <v>0.14138375590889557</v>
      </c>
      <c r="P22" s="58">
        <f t="shared" si="2"/>
        <v>0.10550064460678986</v>
      </c>
      <c r="Q22" s="58">
        <f t="shared" si="3"/>
        <v>0.12333476579286635</v>
      </c>
    </row>
    <row r="23" spans="13:17" ht="20.100000000000001" customHeight="1" x14ac:dyDescent="0.15">
      <c r="M23" s="14" t="s">
        <v>140</v>
      </c>
      <c r="N23" s="58">
        <f t="shared" si="0"/>
        <v>0.5911764705882353</v>
      </c>
      <c r="O23" s="58">
        <f t="shared" si="1"/>
        <v>0.16221719457013575</v>
      </c>
      <c r="P23" s="58">
        <f t="shared" si="2"/>
        <v>7.0814479638009048E-2</v>
      </c>
      <c r="Q23" s="58">
        <f t="shared" si="3"/>
        <v>0.17579185520361992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0.61652797817879945</v>
      </c>
      <c r="O24" s="58">
        <f t="shared" ref="O24" si="5">F13/(D13+F13+H13+J13)</f>
        <v>0.16089182297946356</v>
      </c>
      <c r="P24" s="58">
        <f t="shared" ref="P24" si="6">H13/(D13+F13+H13+J13)</f>
        <v>8.7245271084932699E-2</v>
      </c>
      <c r="Q24" s="58">
        <f t="shared" ref="Q24" si="7">J13/(D13+F13+H13+J13)</f>
        <v>0.13533492775680431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0.38043752356369026</v>
      </c>
      <c r="O29" s="58">
        <f>G5/(E5+G5+I5+K5)</f>
        <v>3.9410849075051824E-2</v>
      </c>
      <c r="P29" s="58">
        <f>I5/(E5+G5+I5+K5)</f>
        <v>0.14426782431851073</v>
      </c>
      <c r="Q29" s="58">
        <f>K5/(E5+G5+I5+K5)</f>
        <v>0.43588380304274715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0.43032390698176531</v>
      </c>
      <c r="O30" s="58">
        <f t="shared" ref="O30:O37" si="9">G6/(E6+G6+I6+K6)</f>
        <v>4.0785004794379388E-2</v>
      </c>
      <c r="P30" s="58">
        <f t="shared" ref="P30:P37" si="10">I6/(E6+G6+I6+K6)</f>
        <v>0.1482726105530412</v>
      </c>
      <c r="Q30" s="58">
        <f t="shared" ref="Q30:Q37" si="11">K6/(E6+G6+I6+K6)</f>
        <v>0.38061847767081408</v>
      </c>
    </row>
    <row r="31" spans="13:17" ht="20.100000000000001" customHeight="1" x14ac:dyDescent="0.15">
      <c r="M31" s="14" t="s">
        <v>135</v>
      </c>
      <c r="N31" s="58">
        <f t="shared" si="8"/>
        <v>0.35945922529406737</v>
      </c>
      <c r="O31" s="58">
        <f t="shared" si="9"/>
        <v>3.3149493467768514E-2</v>
      </c>
      <c r="P31" s="58">
        <f t="shared" si="10"/>
        <v>0.22553978117414336</v>
      </c>
      <c r="Q31" s="58">
        <f t="shared" si="11"/>
        <v>0.3818515000640208</v>
      </c>
    </row>
    <row r="32" spans="13:17" ht="20.100000000000001" customHeight="1" x14ac:dyDescent="0.15">
      <c r="M32" s="14" t="s">
        <v>136</v>
      </c>
      <c r="N32" s="58">
        <f t="shared" si="8"/>
        <v>0.35836159832247988</v>
      </c>
      <c r="O32" s="58">
        <f t="shared" si="9"/>
        <v>3.2849747912498277E-2</v>
      </c>
      <c r="P32" s="58">
        <f t="shared" si="10"/>
        <v>8.5764000568084517E-2</v>
      </c>
      <c r="Q32" s="58">
        <f t="shared" si="11"/>
        <v>0.52302465319693747</v>
      </c>
    </row>
    <row r="33" spans="13:17" ht="20.100000000000001" customHeight="1" x14ac:dyDescent="0.15">
      <c r="M33" s="14" t="s">
        <v>137</v>
      </c>
      <c r="N33" s="58">
        <f t="shared" si="8"/>
        <v>0.41268593790362124</v>
      </c>
      <c r="O33" s="58">
        <f t="shared" si="9"/>
        <v>2.8524009701920292E-2</v>
      </c>
      <c r="P33" s="58">
        <f t="shared" si="10"/>
        <v>0.20043289414868354</v>
      </c>
      <c r="Q33" s="58">
        <f t="shared" si="11"/>
        <v>0.35835715824577496</v>
      </c>
    </row>
    <row r="34" spans="13:17" ht="20.100000000000001" customHeight="1" x14ac:dyDescent="0.15">
      <c r="M34" s="14" t="s">
        <v>138</v>
      </c>
      <c r="N34" s="58">
        <f t="shared" si="8"/>
        <v>0.36705217349515118</v>
      </c>
      <c r="O34" s="58">
        <f t="shared" si="9"/>
        <v>2.0881999709838651E-2</v>
      </c>
      <c r="P34" s="58">
        <f t="shared" si="10"/>
        <v>0.19465429068572435</v>
      </c>
      <c r="Q34" s="58">
        <f t="shared" si="11"/>
        <v>0.41741153610928589</v>
      </c>
    </row>
    <row r="35" spans="13:17" ht="20.100000000000001" customHeight="1" x14ac:dyDescent="0.15">
      <c r="M35" s="14" t="s">
        <v>139</v>
      </c>
      <c r="N35" s="58">
        <f t="shared" si="8"/>
        <v>0.39591211826422223</v>
      </c>
      <c r="O35" s="58">
        <f t="shared" si="9"/>
        <v>2.6642913208150099E-2</v>
      </c>
      <c r="P35" s="58">
        <f t="shared" si="10"/>
        <v>0.22588496887948423</v>
      </c>
      <c r="Q35" s="58">
        <f t="shared" si="11"/>
        <v>0.35155999964814338</v>
      </c>
    </row>
    <row r="36" spans="13:17" ht="20.100000000000001" customHeight="1" x14ac:dyDescent="0.15">
      <c r="M36" s="14" t="s">
        <v>140</v>
      </c>
      <c r="N36" s="58">
        <f t="shared" si="8"/>
        <v>0.37353165773031682</v>
      </c>
      <c r="O36" s="58">
        <f t="shared" si="9"/>
        <v>3.0509399050542008E-2</v>
      </c>
      <c r="P36" s="58">
        <f t="shared" si="10"/>
        <v>0.12426143154967856</v>
      </c>
      <c r="Q36" s="58">
        <f t="shared" si="11"/>
        <v>0.47169751166946255</v>
      </c>
    </row>
    <row r="37" spans="13:17" ht="20.100000000000001" customHeight="1" x14ac:dyDescent="0.15">
      <c r="M37" s="14" t="s">
        <v>141</v>
      </c>
      <c r="N37" s="58">
        <f t="shared" si="8"/>
        <v>0.38777471429256544</v>
      </c>
      <c r="O37" s="58">
        <f t="shared" si="9"/>
        <v>3.1152985292890609E-2</v>
      </c>
      <c r="P37" s="58">
        <f t="shared" si="10"/>
        <v>0.18158265135305982</v>
      </c>
      <c r="Q37" s="58">
        <f t="shared" si="11"/>
        <v>0.39948964906148421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4861</v>
      </c>
      <c r="F5" s="164">
        <f t="shared" ref="F5:F16" si="0">E5/SUM(E$5:E$16)</f>
        <v>0.15584124134393434</v>
      </c>
      <c r="G5" s="165">
        <v>275663.07</v>
      </c>
      <c r="H5" s="166">
        <f t="shared" ref="H5:H16" si="1">G5/SUM(G$5:G$16)</f>
        <v>0.14101655320279013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209</v>
      </c>
      <c r="F6" s="168">
        <f t="shared" si="0"/>
        <v>6.7004360092331365E-3</v>
      </c>
      <c r="G6" s="169">
        <v>16220.929999999998</v>
      </c>
      <c r="H6" s="170">
        <f t="shared" si="1"/>
        <v>8.297882042537414E-3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1706</v>
      </c>
      <c r="F7" s="168">
        <f t="shared" si="0"/>
        <v>5.4693511156706849E-2</v>
      </c>
      <c r="G7" s="169">
        <v>85190.200000000055</v>
      </c>
      <c r="H7" s="170">
        <f t="shared" si="1"/>
        <v>4.3579389762496437E-2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319</v>
      </c>
      <c r="F8" s="168">
        <f t="shared" si="0"/>
        <v>1.0226981277250576E-2</v>
      </c>
      <c r="G8" s="169">
        <v>14668.269999999995</v>
      </c>
      <c r="H8" s="170">
        <f t="shared" si="1"/>
        <v>7.5036125689519799E-3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3479</v>
      </c>
      <c r="F9" s="168">
        <f t="shared" si="0"/>
        <v>0.11153500897666069</v>
      </c>
      <c r="G9" s="169">
        <v>48544.369999999974</v>
      </c>
      <c r="H9" s="170">
        <f t="shared" si="1"/>
        <v>2.4833067899885628E-2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6515</v>
      </c>
      <c r="F10" s="168">
        <f t="shared" si="0"/>
        <v>0.20886765837394203</v>
      </c>
      <c r="G10" s="169">
        <v>737945.08000000007</v>
      </c>
      <c r="H10" s="170">
        <f t="shared" si="1"/>
        <v>0.37749877643950358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3282</v>
      </c>
      <c r="F11" s="168">
        <f t="shared" si="0"/>
        <v>0.10521928699666581</v>
      </c>
      <c r="G11" s="169">
        <v>298415.08</v>
      </c>
      <c r="H11" s="170">
        <f t="shared" si="1"/>
        <v>0.15265543551167327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1269</v>
      </c>
      <c r="F12" s="168">
        <f t="shared" si="0"/>
        <v>4.0683508591946652E-2</v>
      </c>
      <c r="G12" s="169">
        <v>138249.32</v>
      </c>
      <c r="H12" s="170">
        <f t="shared" si="1"/>
        <v>7.0721996200033457E-2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243</v>
      </c>
      <c r="F13" s="168">
        <f t="shared" si="0"/>
        <v>7.7904590920748907E-3</v>
      </c>
      <c r="G13" s="169">
        <v>16978.23</v>
      </c>
      <c r="H13" s="170">
        <f t="shared" si="1"/>
        <v>8.6852819062205443E-3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8285</v>
      </c>
      <c r="F15" s="168">
        <f t="shared" si="0"/>
        <v>0.26561297768658632</v>
      </c>
      <c r="G15" s="169">
        <v>107145.45000000001</v>
      </c>
      <c r="H15" s="170">
        <f t="shared" si="1"/>
        <v>5.481068628584123E-2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1024</v>
      </c>
      <c r="F16" s="172">
        <f t="shared" si="0"/>
        <v>3.2828930494998715E-2</v>
      </c>
      <c r="G16" s="173">
        <v>215807.74000000005</v>
      </c>
      <c r="H16" s="174">
        <f t="shared" si="1"/>
        <v>0.11039731818006636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2.4570024570024569E-4</v>
      </c>
      <c r="G18" s="169">
        <v>107.28</v>
      </c>
      <c r="H18" s="170">
        <f t="shared" si="3"/>
        <v>6.8310912712878633E-4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481</v>
      </c>
      <c r="F19" s="168">
        <f t="shared" si="2"/>
        <v>5.909090909090909E-2</v>
      </c>
      <c r="G19" s="169">
        <v>15959.590000000002</v>
      </c>
      <c r="H19" s="170">
        <f t="shared" si="3"/>
        <v>0.10162324379412106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89</v>
      </c>
      <c r="F20" s="168">
        <f t="shared" si="2"/>
        <v>1.0933660933660933E-2</v>
      </c>
      <c r="G20" s="169">
        <v>3481.9800000000005</v>
      </c>
      <c r="H20" s="170">
        <f t="shared" si="3"/>
        <v>2.2171628621177216E-2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383</v>
      </c>
      <c r="F21" s="168">
        <f t="shared" si="2"/>
        <v>4.7051597051597054E-2</v>
      </c>
      <c r="G21" s="169">
        <v>4513.22</v>
      </c>
      <c r="H21" s="170">
        <f t="shared" si="3"/>
        <v>2.8738085148584835E-2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2517</v>
      </c>
      <c r="F23" s="168">
        <f t="shared" si="2"/>
        <v>0.30921375921375921</v>
      </c>
      <c r="G23" s="169">
        <v>83292.099999999991</v>
      </c>
      <c r="H23" s="170">
        <f t="shared" si="3"/>
        <v>0.53036534048959338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71</v>
      </c>
      <c r="F24" s="168">
        <f t="shared" si="2"/>
        <v>8.7223587223587227E-3</v>
      </c>
      <c r="G24" s="169">
        <v>2379.23</v>
      </c>
      <c r="H24" s="170">
        <f t="shared" si="3"/>
        <v>1.5149829684364487E-2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18</v>
      </c>
      <c r="F25" s="168">
        <f t="shared" si="2"/>
        <v>2.2113022113022115E-3</v>
      </c>
      <c r="G25" s="169">
        <v>693.2299999999999</v>
      </c>
      <c r="H25" s="170">
        <f t="shared" si="3"/>
        <v>4.4141661092420622E-3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1</v>
      </c>
      <c r="F26" s="168">
        <f t="shared" si="2"/>
        <v>1.2285012285012285E-4</v>
      </c>
      <c r="G26" s="169">
        <v>29.16</v>
      </c>
      <c r="H26" s="170">
        <f t="shared" si="3"/>
        <v>1.8567731307862984E-4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4324</v>
      </c>
      <c r="F27" s="168">
        <f t="shared" si="2"/>
        <v>0.53120393120393117</v>
      </c>
      <c r="G27" s="169">
        <v>26064.26</v>
      </c>
      <c r="H27" s="170">
        <f t="shared" si="3"/>
        <v>0.16596508107622798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254</v>
      </c>
      <c r="F28" s="172">
        <f t="shared" si="2"/>
        <v>3.1203931203931203E-2</v>
      </c>
      <c r="G28" s="173">
        <v>20526.599999999995</v>
      </c>
      <c r="H28" s="174">
        <f t="shared" si="3"/>
        <v>0.13070383863648155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148</v>
      </c>
      <c r="F29" s="176">
        <f>E29/SUM(E$29:E$39)</f>
        <v>4.6687697160883279E-2</v>
      </c>
      <c r="G29" s="177">
        <v>20791.089999999997</v>
      </c>
      <c r="H29" s="178">
        <f>G29/SUM(G$29:G$39)</f>
        <v>2.7050398586697933E-2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6</v>
      </c>
      <c r="F30" s="168">
        <f t="shared" ref="F30:F40" si="4">E30/SUM(E$29:E$39)</f>
        <v>1.8927444794952682E-3</v>
      </c>
      <c r="G30" s="169">
        <v>687.72</v>
      </c>
      <c r="H30" s="170">
        <f t="shared" ref="H30:H40" si="5">G30/SUM(G$29:G$39)</f>
        <v>8.9476309881030317E-4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158</v>
      </c>
      <c r="F31" s="168">
        <f t="shared" si="4"/>
        <v>4.9842271293375394E-2</v>
      </c>
      <c r="G31" s="169">
        <v>25458.620000000003</v>
      </c>
      <c r="H31" s="170">
        <f t="shared" si="5"/>
        <v>3.3123122379215324E-2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9</v>
      </c>
      <c r="F32" s="168">
        <f t="shared" si="4"/>
        <v>2.8391167192429023E-3</v>
      </c>
      <c r="G32" s="169">
        <v>518.96</v>
      </c>
      <c r="H32" s="170">
        <f t="shared" si="5"/>
        <v>6.7519667562175741E-4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590</v>
      </c>
      <c r="F33" s="168">
        <f t="shared" si="4"/>
        <v>0.18611987381703471</v>
      </c>
      <c r="G33" s="169">
        <v>125231.52000000003</v>
      </c>
      <c r="H33" s="170">
        <f t="shared" si="5"/>
        <v>0.16293337827011645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130</v>
      </c>
      <c r="F34" s="168">
        <f t="shared" si="4"/>
        <v>4.1009463722397478E-2</v>
      </c>
      <c r="G34" s="169">
        <v>8363.5500000000011</v>
      </c>
      <c r="H34" s="170">
        <f t="shared" si="5"/>
        <v>1.0881457446424289E-2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1956</v>
      </c>
      <c r="F35" s="168">
        <f t="shared" si="4"/>
        <v>0.61703470031545737</v>
      </c>
      <c r="G35" s="169">
        <v>541668.26999999979</v>
      </c>
      <c r="H35" s="170">
        <f t="shared" si="5"/>
        <v>0.7047414351660789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27</v>
      </c>
      <c r="F36" s="168">
        <f t="shared" si="4"/>
        <v>8.5173501577287068E-3</v>
      </c>
      <c r="G36" s="169">
        <v>6854.4799999999987</v>
      </c>
      <c r="H36" s="170">
        <f t="shared" si="5"/>
        <v>8.9180709671570491E-3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30</v>
      </c>
      <c r="F37" s="168">
        <f t="shared" si="4"/>
        <v>9.4637223974763408E-3</v>
      </c>
      <c r="G37" s="169">
        <v>6223.5</v>
      </c>
      <c r="H37" s="170">
        <f t="shared" si="5"/>
        <v>8.0971298572761041E-3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83</v>
      </c>
      <c r="F38" s="168">
        <f t="shared" si="4"/>
        <v>2.6182965299684544E-2</v>
      </c>
      <c r="G38" s="169">
        <v>24384.74</v>
      </c>
      <c r="H38" s="170">
        <f t="shared" si="5"/>
        <v>3.1725943008904141E-2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33</v>
      </c>
      <c r="F39" s="168">
        <f t="shared" si="4"/>
        <v>1.0410094637223975E-2</v>
      </c>
      <c r="G39" s="169">
        <v>8423.23</v>
      </c>
      <c r="H39" s="184">
        <f t="shared" si="5"/>
        <v>1.0959104543697886E-2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1244</v>
      </c>
      <c r="F40" s="185">
        <f t="shared" si="4"/>
        <v>0.39242902208201891</v>
      </c>
      <c r="G40" s="169">
        <v>146778.41000000006</v>
      </c>
      <c r="H40" s="172">
        <f t="shared" si="5"/>
        <v>0.19096711593388188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3625</v>
      </c>
      <c r="F41" s="176">
        <f>E41/SUM(E$41:E$44)</f>
        <v>0.52942894698408061</v>
      </c>
      <c r="G41" s="177">
        <v>990447.50000000012</v>
      </c>
      <c r="H41" s="178">
        <f>G41/SUM(G$41:G$44)</f>
        <v>0.49180951001954237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2688</v>
      </c>
      <c r="F42" s="168">
        <f t="shared" ref="F42:F44" si="6">E42/SUM(E$41:E$44)</f>
        <v>0.39258069227398862</v>
      </c>
      <c r="G42" s="169">
        <v>817616.53</v>
      </c>
      <c r="H42" s="170">
        <f t="shared" ref="H42:H44" si="7">G42/SUM(G$41:G$44)</f>
        <v>0.40598980259244272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79</v>
      </c>
      <c r="F43" s="168">
        <f t="shared" si="6"/>
        <v>1.1537899810135826E-2</v>
      </c>
      <c r="G43" s="169">
        <v>33419.009999999995</v>
      </c>
      <c r="H43" s="170">
        <f t="shared" si="7"/>
        <v>1.6594304022614203E-2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455</v>
      </c>
      <c r="F44" s="172">
        <f t="shared" si="6"/>
        <v>6.6452460931794952E-2</v>
      </c>
      <c r="G44" s="173">
        <v>172401.35999999996</v>
      </c>
      <c r="H44" s="174">
        <f t="shared" si="7"/>
        <v>8.560638336540069E-2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50593</v>
      </c>
      <c r="F45" s="179">
        <f>E45/E$45</f>
        <v>1</v>
      </c>
      <c r="G45" s="180">
        <f>SUM(G5:G44)</f>
        <v>5041142.8800000008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3280</v>
      </c>
      <c r="E4" s="67">
        <v>60824.729999999996</v>
      </c>
      <c r="F4" s="67">
        <f>E4*1000/D4</f>
        <v>18544.124999999996</v>
      </c>
      <c r="G4" s="67">
        <v>50030</v>
      </c>
      <c r="H4" s="63">
        <f>F4/G4</f>
        <v>0.37066010393763732</v>
      </c>
      <c r="K4" s="14">
        <f>D4*G4</f>
        <v>164098400</v>
      </c>
      <c r="L4" s="14" t="s">
        <v>27</v>
      </c>
      <c r="M4" s="24">
        <f>G4-F4</f>
        <v>31485.875000000004</v>
      </c>
    </row>
    <row r="5" spans="1:13" s="14" customFormat="1" ht="20.100000000000001" customHeight="1" x14ac:dyDescent="0.15">
      <c r="B5" s="238" t="s">
        <v>28</v>
      </c>
      <c r="C5" s="239"/>
      <c r="D5" s="64">
        <v>3199</v>
      </c>
      <c r="E5" s="68">
        <v>96211.7</v>
      </c>
      <c r="F5" s="68">
        <f t="shared" ref="F5:F13" si="0">E5*1000/D5</f>
        <v>30075.55486089403</v>
      </c>
      <c r="G5" s="68">
        <v>104730</v>
      </c>
      <c r="H5" s="65">
        <f t="shared" ref="H5:H10" si="1">F5/G5</f>
        <v>0.28717229887228141</v>
      </c>
      <c r="K5" s="14">
        <f t="shared" ref="K5:K10" si="2">D5*G5</f>
        <v>335031270</v>
      </c>
      <c r="L5" s="14" t="s">
        <v>28</v>
      </c>
      <c r="M5" s="24">
        <f t="shared" ref="M5:M10" si="3">G5-F5</f>
        <v>74654.44513910597</v>
      </c>
    </row>
    <row r="6" spans="1:13" s="14" customFormat="1" ht="20.100000000000001" customHeight="1" x14ac:dyDescent="0.15">
      <c r="B6" s="238" t="s">
        <v>29</v>
      </c>
      <c r="C6" s="239"/>
      <c r="D6" s="64">
        <v>6225</v>
      </c>
      <c r="E6" s="68">
        <v>585607.96000000008</v>
      </c>
      <c r="F6" s="68">
        <f t="shared" si="0"/>
        <v>94073.567871485968</v>
      </c>
      <c r="G6" s="68">
        <v>166920</v>
      </c>
      <c r="H6" s="65">
        <f t="shared" si="1"/>
        <v>0.56358475839615363</v>
      </c>
      <c r="K6" s="14">
        <f t="shared" si="2"/>
        <v>1039077000</v>
      </c>
      <c r="L6" s="14" t="s">
        <v>29</v>
      </c>
      <c r="M6" s="24">
        <f t="shared" si="3"/>
        <v>72846.432128514032</v>
      </c>
    </row>
    <row r="7" spans="1:13" s="14" customFormat="1" ht="20.100000000000001" customHeight="1" x14ac:dyDescent="0.15">
      <c r="B7" s="238" t="s">
        <v>30</v>
      </c>
      <c r="C7" s="239"/>
      <c r="D7" s="64">
        <v>3760</v>
      </c>
      <c r="E7" s="68">
        <v>449742.6399999999</v>
      </c>
      <c r="F7" s="68">
        <f t="shared" si="0"/>
        <v>119612.40425531911</v>
      </c>
      <c r="G7" s="68">
        <v>196160</v>
      </c>
      <c r="H7" s="65">
        <f t="shared" si="1"/>
        <v>0.60976959754954685</v>
      </c>
      <c r="K7" s="14">
        <f t="shared" si="2"/>
        <v>737561600</v>
      </c>
      <c r="L7" s="14" t="s">
        <v>30</v>
      </c>
      <c r="M7" s="24">
        <f t="shared" si="3"/>
        <v>76547.59574468089</v>
      </c>
    </row>
    <row r="8" spans="1:13" s="14" customFormat="1" ht="20.100000000000001" customHeight="1" x14ac:dyDescent="0.15">
      <c r="B8" s="238" t="s">
        <v>31</v>
      </c>
      <c r="C8" s="239"/>
      <c r="D8" s="64">
        <v>2230</v>
      </c>
      <c r="E8" s="68">
        <v>343962.44</v>
      </c>
      <c r="F8" s="68">
        <f t="shared" si="0"/>
        <v>154243.24663677131</v>
      </c>
      <c r="G8" s="68">
        <v>269310</v>
      </c>
      <c r="H8" s="65">
        <f t="shared" si="1"/>
        <v>0.57273493979715306</v>
      </c>
      <c r="K8" s="14">
        <f t="shared" si="2"/>
        <v>600561300</v>
      </c>
      <c r="L8" s="14" t="s">
        <v>31</v>
      </c>
      <c r="M8" s="24">
        <f t="shared" si="3"/>
        <v>115066.75336322869</v>
      </c>
    </row>
    <row r="9" spans="1:13" s="14" customFormat="1" ht="20.100000000000001" customHeight="1" x14ac:dyDescent="0.15">
      <c r="B9" s="238" t="s">
        <v>32</v>
      </c>
      <c r="C9" s="239"/>
      <c r="D9" s="64">
        <v>2051</v>
      </c>
      <c r="E9" s="68">
        <v>378437.31</v>
      </c>
      <c r="F9" s="68">
        <f t="shared" si="0"/>
        <v>184513.55923939543</v>
      </c>
      <c r="G9" s="68">
        <v>308060</v>
      </c>
      <c r="H9" s="65">
        <f t="shared" si="1"/>
        <v>0.59895331831265153</v>
      </c>
      <c r="K9" s="14">
        <f t="shared" si="2"/>
        <v>631831060</v>
      </c>
      <c r="L9" s="14" t="s">
        <v>32</v>
      </c>
      <c r="M9" s="24">
        <f t="shared" si="3"/>
        <v>123546.44076060457</v>
      </c>
    </row>
    <row r="10" spans="1:13" s="14" customFormat="1" ht="20.100000000000001" customHeight="1" x14ac:dyDescent="0.15">
      <c r="B10" s="240" t="s">
        <v>33</v>
      </c>
      <c r="C10" s="241"/>
      <c r="D10" s="72">
        <v>971</v>
      </c>
      <c r="E10" s="73">
        <v>197087.60999999993</v>
      </c>
      <c r="F10" s="73">
        <f t="shared" si="0"/>
        <v>202973.85169927904</v>
      </c>
      <c r="G10" s="73">
        <v>360650</v>
      </c>
      <c r="H10" s="75">
        <f t="shared" si="1"/>
        <v>0.56280008789485381</v>
      </c>
      <c r="K10" s="14">
        <f t="shared" si="2"/>
        <v>350191150</v>
      </c>
      <c r="L10" s="14" t="s">
        <v>33</v>
      </c>
      <c r="M10" s="24">
        <f t="shared" si="3"/>
        <v>157676.14830072096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6479</v>
      </c>
      <c r="E11" s="67">
        <f>SUM(E4:E5)</f>
        <v>157036.43</v>
      </c>
      <c r="F11" s="67">
        <f t="shared" si="0"/>
        <v>24237.7573699645</v>
      </c>
      <c r="G11" s="82"/>
      <c r="H11" s="63">
        <f>SUM(E4:E5)*1000/SUM(K4:K5)</f>
        <v>0.31462050733229302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15237</v>
      </c>
      <c r="E12" s="78">
        <f>SUM(E6:E10)</f>
        <v>1954837.96</v>
      </c>
      <c r="F12" s="69">
        <f t="shared" si="0"/>
        <v>128295.46236135722</v>
      </c>
      <c r="G12" s="83"/>
      <c r="H12" s="70">
        <f>SUM(E6:E10)*1000/SUM(K6:K10)</f>
        <v>0.58193173776175222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21716</v>
      </c>
      <c r="E13" s="79">
        <f>SUM(E11:E12)</f>
        <v>2111874.39</v>
      </c>
      <c r="F13" s="74">
        <f t="shared" si="0"/>
        <v>97249.695616135577</v>
      </c>
      <c r="G13" s="77"/>
      <c r="H13" s="76">
        <f>SUM(E4:E10)*1000/SUM(K4:K10)</f>
        <v>0.54735143668004271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2019-09-11T01:09:35Z</dcterms:modified>
</cp:coreProperties>
</file>