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月次統計報告\2019年08月報告書\"/>
    </mc:Choice>
  </mc:AlternateContent>
  <bookViews>
    <workbookView xWindow="-915" yWindow="5130" windowWidth="15480" windowHeight="6480"/>
  </bookViews>
  <sheets>
    <sheet name="08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'08月状況（表紙）'!$A$1:$L$45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'認定者数（2-1.2）'!$A$1:$L$45</definedName>
  </definedNames>
  <calcPr calcId="152511"/>
</workbook>
</file>

<file path=xl/calcChain.xml><?xml version="1.0" encoding="utf-8"?>
<calcChain xmlns="http://schemas.openxmlformats.org/spreadsheetml/2006/main">
  <c r="H12" i="12" l="1"/>
  <c r="F12" i="12"/>
  <c r="H43" i="12" l="1"/>
  <c r="F43" i="12"/>
  <c r="H40" i="12"/>
  <c r="H38" i="12"/>
  <c r="F40" i="12"/>
  <c r="F38" i="12"/>
  <c r="H26" i="12"/>
  <c r="F26" i="12"/>
  <c r="H14" i="12"/>
  <c r="F14" i="12"/>
  <c r="K6" i="10" l="1"/>
  <c r="G45" i="12" l="1"/>
  <c r="K4" i="13" l="1"/>
  <c r="H44" i="12"/>
  <c r="H42" i="12"/>
  <c r="H41" i="12"/>
  <c r="F44" i="12"/>
  <c r="F42" i="12"/>
  <c r="F41" i="12"/>
  <c r="H39" i="12"/>
  <c r="H37" i="12"/>
  <c r="H36" i="12"/>
  <c r="H35" i="12"/>
  <c r="H34" i="12"/>
  <c r="H33" i="12"/>
  <c r="H32" i="12"/>
  <c r="H31" i="12"/>
  <c r="H30" i="12"/>
  <c r="H29" i="12"/>
  <c r="F39" i="12"/>
  <c r="F37" i="12"/>
  <c r="F36" i="12"/>
  <c r="F35" i="12"/>
  <c r="F34" i="12"/>
  <c r="F33" i="12"/>
  <c r="F32" i="12"/>
  <c r="F31" i="12"/>
  <c r="F30" i="12"/>
  <c r="F29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5" i="12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K4" i="10" l="1"/>
  <c r="K9" i="10" l="1"/>
  <c r="G5" i="9"/>
  <c r="F5" i="9"/>
  <c r="E5" i="9"/>
  <c r="C5" i="9"/>
  <c r="D13" i="9"/>
  <c r="H13" i="9" s="1"/>
  <c r="D12" i="9"/>
  <c r="D11" i="9"/>
  <c r="D10" i="9"/>
  <c r="D9" i="9"/>
  <c r="D8" i="9"/>
  <c r="D7" i="9"/>
  <c r="D6" i="9"/>
  <c r="H7" i="9" l="1"/>
  <c r="L25" i="10"/>
  <c r="J7" i="9"/>
  <c r="H11" i="9"/>
  <c r="L29" i="10"/>
  <c r="J11" i="9"/>
  <c r="H8" i="9"/>
  <c r="L26" i="10"/>
  <c r="J8" i="9"/>
  <c r="H12" i="9"/>
  <c r="L30" i="10"/>
  <c r="J12" i="9"/>
  <c r="H9" i="9"/>
  <c r="L27" i="10"/>
  <c r="J9" i="9"/>
  <c r="L31" i="10"/>
  <c r="J13" i="9"/>
  <c r="H6" i="9"/>
  <c r="L24" i="10"/>
  <c r="J6" i="9"/>
  <c r="H10" i="9"/>
  <c r="L28" i="10"/>
  <c r="J10" i="9"/>
  <c r="L5" i="9"/>
  <c r="K5" i="9"/>
  <c r="D5" i="9"/>
  <c r="L6" i="10" s="1"/>
  <c r="H5" i="9" l="1"/>
  <c r="L32" i="10"/>
  <c r="L7" i="10"/>
  <c r="L5" i="10"/>
  <c r="L4" i="10"/>
  <c r="J5" i="9"/>
</calcChain>
</file>

<file path=xl/sharedStrings.xml><?xml version="1.0" encoding="utf-8"?>
<sst xmlns="http://schemas.openxmlformats.org/spreadsheetml/2006/main" count="208" uniqueCount="154">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</sst>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0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6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2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60644</c:v>
                </c:pt>
                <c:pt idx="1">
                  <c:v>29081</c:v>
                </c:pt>
                <c:pt idx="2">
                  <c:v>15294</c:v>
                </c:pt>
                <c:pt idx="3">
                  <c:v>10161</c:v>
                </c:pt>
                <c:pt idx="4">
                  <c:v>14060</c:v>
                </c:pt>
                <c:pt idx="5">
                  <c:v>31964</c:v>
                </c:pt>
                <c:pt idx="6">
                  <c:v>41239</c:v>
                </c:pt>
                <c:pt idx="7">
                  <c:v>17619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24044</c:v>
                </c:pt>
                <c:pt idx="1">
                  <c:v>14909</c:v>
                </c:pt>
                <c:pt idx="2">
                  <c:v>9329</c:v>
                </c:pt>
                <c:pt idx="3">
                  <c:v>5010</c:v>
                </c:pt>
                <c:pt idx="4">
                  <c:v>6918</c:v>
                </c:pt>
                <c:pt idx="5">
                  <c:v>15134</c:v>
                </c:pt>
                <c:pt idx="6">
                  <c:v>24510</c:v>
                </c:pt>
                <c:pt idx="7">
                  <c:v>9548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20353</c:v>
                </c:pt>
                <c:pt idx="1">
                  <c:v>15425</c:v>
                </c:pt>
                <c:pt idx="2">
                  <c:v>9488</c:v>
                </c:pt>
                <c:pt idx="3">
                  <c:v>4684</c:v>
                </c:pt>
                <c:pt idx="4">
                  <c:v>7366</c:v>
                </c:pt>
                <c:pt idx="5">
                  <c:v>16128</c:v>
                </c:pt>
                <c:pt idx="6">
                  <c:v>24759</c:v>
                </c:pt>
                <c:pt idx="7">
                  <c:v>10890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00407856"/>
        <c:axId val="342985184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0.23812384349271903</c:v>
                </c:pt>
                <c:pt idx="1">
                  <c:v>0.32403965303593557</c:v>
                </c:pt>
                <c:pt idx="2">
                  <c:v>0.36446570725754907</c:v>
                </c:pt>
                <c:pt idx="3">
                  <c:v>0.30334512000500674</c:v>
                </c:pt>
                <c:pt idx="4">
                  <c:v>0.31654293628808866</c:v>
                </c:pt>
                <c:pt idx="5">
                  <c:v>0.31303320382905436</c:v>
                </c:pt>
                <c:pt idx="6">
                  <c:v>0.35460375267199745</c:v>
                </c:pt>
                <c:pt idx="7">
                  <c:v>0.34980402895921409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983224"/>
        <c:axId val="342984008"/>
      </c:lineChart>
      <c:catAx>
        <c:axId val="300407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42985184"/>
        <c:crosses val="autoZero"/>
        <c:auto val="1"/>
        <c:lblAlgn val="ctr"/>
        <c:lblOffset val="100"/>
        <c:noMultiLvlLbl val="0"/>
      </c:catAx>
      <c:valAx>
        <c:axId val="34298518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00407856"/>
        <c:crosses val="autoZero"/>
        <c:crossBetween val="between"/>
      </c:valAx>
      <c:valAx>
        <c:axId val="34298400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42983224"/>
        <c:crosses val="max"/>
        <c:crossBetween val="between"/>
      </c:valAx>
      <c:catAx>
        <c:axId val="342983224"/>
        <c:scaling>
          <c:orientation val="minMax"/>
        </c:scaling>
        <c:delete val="1"/>
        <c:axPos val="b"/>
        <c:majorTickMark val="out"/>
        <c:minorTickMark val="none"/>
        <c:tickLblPos val="nextTo"/>
        <c:crossAx val="342984008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3576</c:v>
                </c:pt>
                <c:pt idx="1">
                  <c:v>2682</c:v>
                </c:pt>
                <c:pt idx="2">
                  <c:v>121</c:v>
                </c:pt>
                <c:pt idx="3">
                  <c:v>417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975708.04999999993</c:v>
                </c:pt>
                <c:pt idx="1">
                  <c:v>814762.75000000012</c:v>
                </c:pt>
                <c:pt idx="2">
                  <c:v>49252.78</c:v>
                </c:pt>
                <c:pt idx="3">
                  <c:v>152120.02999999994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21259.05</c:v>
                </c:pt>
                <c:pt idx="1">
                  <c:v>885.53</c:v>
                </c:pt>
                <c:pt idx="2">
                  <c:v>24258.340000000004</c:v>
                </c:pt>
                <c:pt idx="3">
                  <c:v>412.29</c:v>
                </c:pt>
                <c:pt idx="4">
                  <c:v>126810.51000000002</c:v>
                </c:pt>
                <c:pt idx="5">
                  <c:v>8294.35</c:v>
                </c:pt>
                <c:pt idx="6">
                  <c:v>539266.6</c:v>
                </c:pt>
                <c:pt idx="7">
                  <c:v>6588.0899999999992</c:v>
                </c:pt>
                <c:pt idx="8">
                  <c:v>5863.1</c:v>
                </c:pt>
                <c:pt idx="9">
                  <c:v>24114.59</c:v>
                </c:pt>
                <c:pt idx="10">
                  <c:v>8700.5500000000011</c:v>
                </c:pt>
                <c:pt idx="11">
                  <c:v>135825.02000000002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598696"/>
        <c:axId val="34459908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152</c:v>
                </c:pt>
                <c:pt idx="1">
                  <c:v>7</c:v>
                </c:pt>
                <c:pt idx="2">
                  <c:v>160</c:v>
                </c:pt>
                <c:pt idx="3">
                  <c:v>7</c:v>
                </c:pt>
                <c:pt idx="4">
                  <c:v>594</c:v>
                </c:pt>
                <c:pt idx="5">
                  <c:v>130</c:v>
                </c:pt>
                <c:pt idx="6">
                  <c:v>1945</c:v>
                </c:pt>
                <c:pt idx="7">
                  <c:v>27</c:v>
                </c:pt>
                <c:pt idx="8">
                  <c:v>29</c:v>
                </c:pt>
                <c:pt idx="9">
                  <c:v>82</c:v>
                </c:pt>
                <c:pt idx="10">
                  <c:v>36</c:v>
                </c:pt>
                <c:pt idx="11">
                  <c:v>1217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595168"/>
        <c:axId val="344598304"/>
      </c:lineChart>
      <c:catAx>
        <c:axId val="34459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44598304"/>
        <c:crosses val="autoZero"/>
        <c:auto val="1"/>
        <c:lblAlgn val="ctr"/>
        <c:lblOffset val="100"/>
        <c:noMultiLvlLbl val="0"/>
      </c:catAx>
      <c:valAx>
        <c:axId val="34459830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44595168"/>
        <c:crosses val="autoZero"/>
        <c:crossBetween val="between"/>
      </c:valAx>
      <c:valAx>
        <c:axId val="34459908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44598696"/>
        <c:crosses val="max"/>
        <c:crossBetween val="between"/>
      </c:valAx>
      <c:catAx>
        <c:axId val="344598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459908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18400.562384757221</c:v>
                </c:pt>
                <c:pt idx="1">
                  <c:v>29267.617842454925</c:v>
                </c:pt>
                <c:pt idx="2">
                  <c:v>88741.437318723809</c:v>
                </c:pt>
                <c:pt idx="3">
                  <c:v>115894.35002663826</c:v>
                </c:pt>
                <c:pt idx="4">
                  <c:v>150483.38475499087</c:v>
                </c:pt>
                <c:pt idx="5">
                  <c:v>183030.17991004497</c:v>
                </c:pt>
                <c:pt idx="6">
                  <c:v>201248.3453981386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600264"/>
        <c:axId val="344599872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3254</c:v>
                </c:pt>
                <c:pt idx="1">
                  <c:v>3161</c:v>
                </c:pt>
                <c:pt idx="2">
                  <c:v>6206</c:v>
                </c:pt>
                <c:pt idx="3">
                  <c:v>3754</c:v>
                </c:pt>
                <c:pt idx="4">
                  <c:v>2204</c:v>
                </c:pt>
                <c:pt idx="5">
                  <c:v>2001</c:v>
                </c:pt>
                <c:pt idx="6">
                  <c:v>967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595952"/>
        <c:axId val="344596344"/>
      </c:lineChart>
      <c:catAx>
        <c:axId val="34459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44596344"/>
        <c:crosses val="autoZero"/>
        <c:auto val="1"/>
        <c:lblAlgn val="ctr"/>
        <c:lblOffset val="100"/>
        <c:noMultiLvlLbl val="0"/>
      </c:catAx>
      <c:valAx>
        <c:axId val="34459634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44595952"/>
        <c:crosses val="autoZero"/>
        <c:crossBetween val="between"/>
      </c:valAx>
      <c:valAx>
        <c:axId val="344599872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44600264"/>
        <c:crosses val="max"/>
        <c:crossBetween val="between"/>
      </c:valAx>
      <c:catAx>
        <c:axId val="344600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459987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815544"/>
        <c:axId val="386810056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18400.562384757221</c:v>
                </c:pt>
                <c:pt idx="1">
                  <c:v>29267.617842454925</c:v>
                </c:pt>
                <c:pt idx="2">
                  <c:v>88741.437318723809</c:v>
                </c:pt>
                <c:pt idx="3">
                  <c:v>115894.35002663826</c:v>
                </c:pt>
                <c:pt idx="4">
                  <c:v>150483.38475499087</c:v>
                </c:pt>
                <c:pt idx="5">
                  <c:v>183030.17991004497</c:v>
                </c:pt>
                <c:pt idx="6">
                  <c:v>201248.3453981386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6814368"/>
        <c:axId val="386817504"/>
      </c:barChart>
      <c:catAx>
        <c:axId val="386815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6810056"/>
        <c:crosses val="autoZero"/>
        <c:auto val="1"/>
        <c:lblAlgn val="ctr"/>
        <c:lblOffset val="100"/>
        <c:noMultiLvlLbl val="0"/>
      </c:catAx>
      <c:valAx>
        <c:axId val="3868100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86815544"/>
        <c:crosses val="autoZero"/>
        <c:crossBetween val="between"/>
      </c:valAx>
      <c:valAx>
        <c:axId val="386817504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386814368"/>
        <c:crosses val="max"/>
        <c:crossBetween val="between"/>
      </c:valAx>
      <c:catAx>
        <c:axId val="386814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6817504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7698</c:v>
                </c:pt>
                <c:pt idx="1">
                  <c:v>5261</c:v>
                </c:pt>
                <c:pt idx="2">
                  <c:v>8631</c:v>
                </c:pt>
                <c:pt idx="3">
                  <c:v>5328</c:v>
                </c:pt>
                <c:pt idx="4">
                  <c:v>4230</c:v>
                </c:pt>
                <c:pt idx="5">
                  <c:v>5260</c:v>
                </c:pt>
                <c:pt idx="6">
                  <c:v>3155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957</c:v>
                </c:pt>
                <c:pt idx="1">
                  <c:v>768</c:v>
                </c:pt>
                <c:pt idx="2">
                  <c:v>803</c:v>
                </c:pt>
                <c:pt idx="3">
                  <c:v>620</c:v>
                </c:pt>
                <c:pt idx="4">
                  <c:v>496</c:v>
                </c:pt>
                <c:pt idx="5">
                  <c:v>515</c:v>
                </c:pt>
                <c:pt idx="6">
                  <c:v>320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'認定者数（2-1.2）'!$D$7:$J$7</c:f>
              <c:numCache>
                <c:formatCode>#,##0_);[Red]\(#,##0\)</c:formatCode>
                <c:ptCount val="7"/>
                <c:pt idx="0">
                  <c:v>3404</c:v>
                </c:pt>
                <c:pt idx="1">
                  <c:v>2448</c:v>
                </c:pt>
                <c:pt idx="2">
                  <c:v>4766</c:v>
                </c:pt>
                <c:pt idx="3">
                  <c:v>2998</c:v>
                </c:pt>
                <c:pt idx="4">
                  <c:v>2528</c:v>
                </c:pt>
                <c:pt idx="5">
                  <c:v>3387</c:v>
                </c:pt>
                <c:pt idx="6">
                  <c:v>2002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'認定者数（2-1.2）'!$D$24:$D$31</c:f>
              <c:numCache>
                <c:formatCode>#,##0_);[Red]\(#,##0\)</c:formatCode>
                <c:ptCount val="8"/>
                <c:pt idx="0">
                  <c:v>1359</c:v>
                </c:pt>
                <c:pt idx="1">
                  <c:v>1179</c:v>
                </c:pt>
                <c:pt idx="2">
                  <c:v>872</c:v>
                </c:pt>
                <c:pt idx="3">
                  <c:v>286</c:v>
                </c:pt>
                <c:pt idx="4">
                  <c:v>397</c:v>
                </c:pt>
                <c:pt idx="5">
                  <c:v>820</c:v>
                </c:pt>
                <c:pt idx="6">
                  <c:v>2275</c:v>
                </c:pt>
                <c:pt idx="7">
                  <c:v>510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'認定者数（2-1.2）'!$E$24:$E$31</c:f>
              <c:numCache>
                <c:formatCode>#,##0_);[Red]\(#,##0\)</c:formatCode>
                <c:ptCount val="8"/>
                <c:pt idx="0">
                  <c:v>836</c:v>
                </c:pt>
                <c:pt idx="1">
                  <c:v>962</c:v>
                </c:pt>
                <c:pt idx="2">
                  <c:v>460</c:v>
                </c:pt>
                <c:pt idx="3">
                  <c:v>170</c:v>
                </c:pt>
                <c:pt idx="4">
                  <c:v>245</c:v>
                </c:pt>
                <c:pt idx="5">
                  <c:v>625</c:v>
                </c:pt>
                <c:pt idx="6">
                  <c:v>1576</c:v>
                </c:pt>
                <c:pt idx="7">
                  <c:v>387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'認定者数（2-1.2）'!$F$24:$F$31</c:f>
              <c:numCache>
                <c:formatCode>#,##0_);[Red]\(#,##0\)</c:formatCode>
                <c:ptCount val="8"/>
                <c:pt idx="0">
                  <c:v>1178</c:v>
                </c:pt>
                <c:pt idx="1">
                  <c:v>1180</c:v>
                </c:pt>
                <c:pt idx="2">
                  <c:v>842</c:v>
                </c:pt>
                <c:pt idx="3">
                  <c:v>349</c:v>
                </c:pt>
                <c:pt idx="4">
                  <c:v>513</c:v>
                </c:pt>
                <c:pt idx="5">
                  <c:v>1422</c:v>
                </c:pt>
                <c:pt idx="6">
                  <c:v>2309</c:v>
                </c:pt>
                <c:pt idx="7">
                  <c:v>838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'認定者数（2-1.2）'!$G$24:$G$31</c:f>
              <c:numCache>
                <c:formatCode>#,##0_);[Red]\(#,##0\)</c:formatCode>
                <c:ptCount val="8"/>
                <c:pt idx="0">
                  <c:v>810</c:v>
                </c:pt>
                <c:pt idx="1">
                  <c:v>725</c:v>
                </c:pt>
                <c:pt idx="2">
                  <c:v>556</c:v>
                </c:pt>
                <c:pt idx="3">
                  <c:v>187</c:v>
                </c:pt>
                <c:pt idx="4">
                  <c:v>348</c:v>
                </c:pt>
                <c:pt idx="5">
                  <c:v>710</c:v>
                </c:pt>
                <c:pt idx="6">
                  <c:v>1563</c:v>
                </c:pt>
                <c:pt idx="7">
                  <c:v>429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'認定者数（2-1.2）'!$H$24:$H$31</c:f>
              <c:numCache>
                <c:formatCode>#,##0_);[Red]\(#,##0\)</c:formatCode>
                <c:ptCount val="8"/>
                <c:pt idx="0">
                  <c:v>616</c:v>
                </c:pt>
                <c:pt idx="1">
                  <c:v>587</c:v>
                </c:pt>
                <c:pt idx="2">
                  <c:v>432</c:v>
                </c:pt>
                <c:pt idx="3">
                  <c:v>167</c:v>
                </c:pt>
                <c:pt idx="4">
                  <c:v>264</c:v>
                </c:pt>
                <c:pt idx="5">
                  <c:v>638</c:v>
                </c:pt>
                <c:pt idx="6">
                  <c:v>1212</c:v>
                </c:pt>
                <c:pt idx="7">
                  <c:v>314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'認定者数（2-1.2）'!$I$24:$I$31</c:f>
              <c:numCache>
                <c:formatCode>#,##0_);[Red]\(#,##0\)</c:formatCode>
                <c:ptCount val="8"/>
                <c:pt idx="0">
                  <c:v>923</c:v>
                </c:pt>
                <c:pt idx="1">
                  <c:v>655</c:v>
                </c:pt>
                <c:pt idx="2">
                  <c:v>478</c:v>
                </c:pt>
                <c:pt idx="3">
                  <c:v>208</c:v>
                </c:pt>
                <c:pt idx="4">
                  <c:v>369</c:v>
                </c:pt>
                <c:pt idx="5">
                  <c:v>713</c:v>
                </c:pt>
                <c:pt idx="6">
                  <c:v>1381</c:v>
                </c:pt>
                <c:pt idx="7">
                  <c:v>533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'認定者数（2-1.2）'!$J$24:$J$31</c:f>
              <c:numCache>
                <c:formatCode>#,##0_);[Red]\(#,##0\)</c:formatCode>
                <c:ptCount val="8"/>
                <c:pt idx="0">
                  <c:v>549</c:v>
                </c:pt>
                <c:pt idx="1">
                  <c:v>402</c:v>
                </c:pt>
                <c:pt idx="2">
                  <c:v>313</c:v>
                </c:pt>
                <c:pt idx="3">
                  <c:v>134</c:v>
                </c:pt>
                <c:pt idx="4">
                  <c:v>196</c:v>
                </c:pt>
                <c:pt idx="5">
                  <c:v>431</c:v>
                </c:pt>
                <c:pt idx="6">
                  <c:v>791</c:v>
                </c:pt>
                <c:pt idx="7">
                  <c:v>339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2983616"/>
        <c:axId val="342984400"/>
      </c:barChart>
      <c:lineChart>
        <c:grouping val="standard"/>
        <c:varyColors val="0"/>
        <c:ser>
          <c:idx val="7"/>
          <c:order val="7"/>
          <c:tx>
            <c:strRef>
              <c:f>'認定者数（2-1.2）'!$L$23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'認定者数（2-1.2）'!$L$24:$L$31</c:f>
              <c:numCache>
                <c:formatCode>0.0%</c:formatCode>
                <c:ptCount val="8"/>
                <c:pt idx="0">
                  <c:v>0.14124828254161317</c:v>
                </c:pt>
                <c:pt idx="1">
                  <c:v>0.18757829498252784</c:v>
                </c:pt>
                <c:pt idx="2">
                  <c:v>0.21007599511080405</c:v>
                </c:pt>
                <c:pt idx="3">
                  <c:v>0.15483804415102126</c:v>
                </c:pt>
                <c:pt idx="4">
                  <c:v>0.1632595911509381</c:v>
                </c:pt>
                <c:pt idx="5">
                  <c:v>0.17142217388522807</c:v>
                </c:pt>
                <c:pt idx="6">
                  <c:v>0.22543587245529642</c:v>
                </c:pt>
                <c:pt idx="7">
                  <c:v>0.16391036304922205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984792"/>
        <c:axId val="342982048"/>
      </c:lineChart>
      <c:catAx>
        <c:axId val="342983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42984400"/>
        <c:crosses val="autoZero"/>
        <c:auto val="1"/>
        <c:lblAlgn val="ctr"/>
        <c:lblOffset val="100"/>
        <c:noMultiLvlLbl val="0"/>
      </c:catAx>
      <c:valAx>
        <c:axId val="34298440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42983616"/>
        <c:crosses val="autoZero"/>
        <c:crossBetween val="between"/>
      </c:valAx>
      <c:valAx>
        <c:axId val="34298204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42984792"/>
        <c:crosses val="max"/>
        <c:crossBetween val="between"/>
      </c:valAx>
      <c:catAx>
        <c:axId val="342984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298204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0.61974961974961973</c:v>
                </c:pt>
                <c:pt idx="1">
                  <c:v>0.62588486710297853</c:v>
                </c:pt>
                <c:pt idx="2">
                  <c:v>0.57553234230614703</c:v>
                </c:pt>
                <c:pt idx="3">
                  <c:v>0.58656471873293281</c:v>
                </c:pt>
                <c:pt idx="4">
                  <c:v>0.62504184800803486</c:v>
                </c:pt>
                <c:pt idx="5">
                  <c:v>0.62910338069573735</c:v>
                </c:pt>
                <c:pt idx="6">
                  <c:v>0.63082023929652586</c:v>
                </c:pt>
                <c:pt idx="7">
                  <c:v>0.5929545454545454</c:v>
                </c:pt>
                <c:pt idx="8">
                  <c:v>0.61723774065741532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0.18907218907218906</c:v>
                </c:pt>
                <c:pt idx="1">
                  <c:v>0.19006277547749431</c:v>
                </c:pt>
                <c:pt idx="2">
                  <c:v>0.1860184813177983</c:v>
                </c:pt>
                <c:pt idx="3">
                  <c:v>0.17968323320589841</c:v>
                </c:pt>
                <c:pt idx="4">
                  <c:v>0.14496149983260798</c:v>
                </c:pt>
                <c:pt idx="5">
                  <c:v>0.10730034296913278</c:v>
                </c:pt>
                <c:pt idx="6">
                  <c:v>0.1415597520542021</c:v>
                </c:pt>
                <c:pt idx="7">
                  <c:v>0.15795454545454546</c:v>
                </c:pt>
                <c:pt idx="8">
                  <c:v>0.16013299619726443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6.3414063414063415E-2</c:v>
                </c:pt>
                <c:pt idx="1">
                  <c:v>6.7583811940697208E-2</c:v>
                </c:pt>
                <c:pt idx="2">
                  <c:v>0.10847730012053033</c:v>
                </c:pt>
                <c:pt idx="3">
                  <c:v>4.2599672310212999E-2</c:v>
                </c:pt>
                <c:pt idx="4">
                  <c:v>0.10713090056913291</c:v>
                </c:pt>
                <c:pt idx="5">
                  <c:v>0.10191082802547771</c:v>
                </c:pt>
                <c:pt idx="6">
                  <c:v>0.10544904137235116</c:v>
                </c:pt>
                <c:pt idx="7">
                  <c:v>7.1136363636363636E-2</c:v>
                </c:pt>
                <c:pt idx="8">
                  <c:v>8.7323551078105396E-2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0.12776412776412777</c:v>
                </c:pt>
                <c:pt idx="1">
                  <c:v>0.11646854547882997</c:v>
                </c:pt>
                <c:pt idx="2">
                  <c:v>0.12997187625552431</c:v>
                </c:pt>
                <c:pt idx="3">
                  <c:v>0.19115237575095576</c:v>
                </c:pt>
                <c:pt idx="4">
                  <c:v>0.12286575159022431</c:v>
                </c:pt>
                <c:pt idx="5">
                  <c:v>0.16168544830965212</c:v>
                </c:pt>
                <c:pt idx="6">
                  <c:v>0.12217096727692085</c:v>
                </c:pt>
                <c:pt idx="7">
                  <c:v>0.17795454545454545</c:v>
                </c:pt>
                <c:pt idx="8">
                  <c:v>0.13530571206721484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2985576"/>
        <c:axId val="342985968"/>
      </c:barChart>
      <c:catAx>
        <c:axId val="342985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42985968"/>
        <c:crosses val="autoZero"/>
        <c:auto val="1"/>
        <c:lblAlgn val="ctr"/>
        <c:lblOffset val="100"/>
        <c:noMultiLvlLbl val="0"/>
      </c:catAx>
      <c:valAx>
        <c:axId val="34298596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42985576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0.375362294989108</c:v>
                </c:pt>
                <c:pt idx="1">
                  <c:v>0.42705725806063921</c:v>
                </c:pt>
                <c:pt idx="2">
                  <c:v>0.35172815157857096</c:v>
                </c:pt>
                <c:pt idx="3">
                  <c:v>0.33781292597961787</c:v>
                </c:pt>
                <c:pt idx="4">
                  <c:v>0.40305592717914923</c:v>
                </c:pt>
                <c:pt idx="5">
                  <c:v>0.35583297624176408</c:v>
                </c:pt>
                <c:pt idx="6">
                  <c:v>0.39253886016482753</c:v>
                </c:pt>
                <c:pt idx="7">
                  <c:v>0.36902003874349976</c:v>
                </c:pt>
                <c:pt idx="8">
                  <c:v>0.38139440809778097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3.88125258883079E-2</c:v>
                </c:pt>
                <c:pt idx="1">
                  <c:v>4.0270075657696087E-2</c:v>
                </c:pt>
                <c:pt idx="2">
                  <c:v>3.3215373010530569E-2</c:v>
                </c:pt>
                <c:pt idx="3">
                  <c:v>3.2847115173014682E-2</c:v>
                </c:pt>
                <c:pt idx="4">
                  <c:v>2.9286688393057651E-2</c:v>
                </c:pt>
                <c:pt idx="5">
                  <c:v>2.0966016691466461E-2</c:v>
                </c:pt>
                <c:pt idx="6">
                  <c:v>2.6596746629730956E-2</c:v>
                </c:pt>
                <c:pt idx="7">
                  <c:v>2.95424856275225E-2</c:v>
                </c:pt>
                <c:pt idx="8">
                  <c:v>3.0945761567588943E-2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0.14368393892558168</c:v>
                </c:pt>
                <c:pt idx="1">
                  <c:v>0.1497505386408349</c:v>
                </c:pt>
                <c:pt idx="2">
                  <c:v>0.23028449826476657</c:v>
                </c:pt>
                <c:pt idx="3">
                  <c:v>8.4573356757649626E-2</c:v>
                </c:pt>
                <c:pt idx="4">
                  <c:v>0.20274146287741013</c:v>
                </c:pt>
                <c:pt idx="5">
                  <c:v>0.1974616543540724</c:v>
                </c:pt>
                <c:pt idx="6">
                  <c:v>0.22841012482896311</c:v>
                </c:pt>
                <c:pt idx="7">
                  <c:v>0.12458895843113099</c:v>
                </c:pt>
                <c:pt idx="8">
                  <c:v>0.18321018116569826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0.44214124019700246</c:v>
                </c:pt>
                <c:pt idx="1">
                  <c:v>0.38292212764082972</c:v>
                </c:pt>
                <c:pt idx="2">
                  <c:v>0.38477197714613198</c:v>
                </c:pt>
                <c:pt idx="3">
                  <c:v>0.54476660208971783</c:v>
                </c:pt>
                <c:pt idx="4">
                  <c:v>0.36491592155038299</c:v>
                </c:pt>
                <c:pt idx="5">
                  <c:v>0.42573935271269697</c:v>
                </c:pt>
                <c:pt idx="6">
                  <c:v>0.35245426837647847</c:v>
                </c:pt>
                <c:pt idx="7">
                  <c:v>0.47684851719784671</c:v>
                </c:pt>
                <c:pt idx="8">
                  <c:v>0.40444964916893189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2982440"/>
        <c:axId val="342986752"/>
      </c:barChart>
      <c:catAx>
        <c:axId val="342982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42986752"/>
        <c:crosses val="autoZero"/>
        <c:auto val="1"/>
        <c:lblAlgn val="ctr"/>
        <c:lblOffset val="100"/>
        <c:noMultiLvlLbl val="0"/>
      </c:catAx>
      <c:valAx>
        <c:axId val="34298675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4298244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269173.51999999996</c:v>
                </c:pt>
                <c:pt idx="1">
                  <c:v>15367.230000000001</c:v>
                </c:pt>
                <c:pt idx="2">
                  <c:v>79092.089999999953</c:v>
                </c:pt>
                <c:pt idx="3">
                  <c:v>13551.589999999997</c:v>
                </c:pt>
                <c:pt idx="4">
                  <c:v>46009.849999999991</c:v>
                </c:pt>
                <c:pt idx="5">
                  <c:v>701876.64</c:v>
                </c:pt>
                <c:pt idx="6">
                  <c:v>271495.81</c:v>
                </c:pt>
                <c:pt idx="7">
                  <c:v>138706.83000000002</c:v>
                </c:pt>
                <c:pt idx="8">
                  <c:v>18908.260000000002</c:v>
                </c:pt>
                <c:pt idx="9">
                  <c:v>209.13</c:v>
                </c:pt>
                <c:pt idx="10">
                  <c:v>106393.32000000002</c:v>
                </c:pt>
                <c:pt idx="11">
                  <c:v>217516.32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596736"/>
        <c:axId val="344602616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4824</c:v>
                </c:pt>
                <c:pt idx="1">
                  <c:v>204</c:v>
                </c:pt>
                <c:pt idx="2">
                  <c:v>1692</c:v>
                </c:pt>
                <c:pt idx="3">
                  <c:v>329</c:v>
                </c:pt>
                <c:pt idx="4">
                  <c:v>3426</c:v>
                </c:pt>
                <c:pt idx="5">
                  <c:v>6470</c:v>
                </c:pt>
                <c:pt idx="6">
                  <c:v>3252</c:v>
                </c:pt>
                <c:pt idx="7">
                  <c:v>1290</c:v>
                </c:pt>
                <c:pt idx="8">
                  <c:v>262</c:v>
                </c:pt>
                <c:pt idx="9">
                  <c:v>2</c:v>
                </c:pt>
                <c:pt idx="10">
                  <c:v>8229</c:v>
                </c:pt>
                <c:pt idx="11">
                  <c:v>1022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980480"/>
        <c:axId val="342980872"/>
      </c:lineChart>
      <c:catAx>
        <c:axId val="342980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42980872"/>
        <c:crosses val="autoZero"/>
        <c:auto val="1"/>
        <c:lblAlgn val="ctr"/>
        <c:lblOffset val="100"/>
        <c:noMultiLvlLbl val="0"/>
      </c:catAx>
      <c:valAx>
        <c:axId val="34298087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42980480"/>
        <c:crosses val="autoZero"/>
        <c:crossBetween val="between"/>
      </c:valAx>
      <c:valAx>
        <c:axId val="34460261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44596736"/>
        <c:crosses val="max"/>
        <c:crossBetween val="between"/>
      </c:valAx>
      <c:catAx>
        <c:axId val="344596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460261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2"/>
                <c:pt idx="0">
                  <c:v>0</c:v>
                </c:pt>
                <c:pt idx="1">
                  <c:v>125.16</c:v>
                </c:pt>
                <c:pt idx="2">
                  <c:v>14903.420000000002</c:v>
                </c:pt>
                <c:pt idx="3">
                  <c:v>3095.3599999999988</c:v>
                </c:pt>
                <c:pt idx="4">
                  <c:v>4187.3900000000003</c:v>
                </c:pt>
                <c:pt idx="5">
                  <c:v>0</c:v>
                </c:pt>
                <c:pt idx="6">
                  <c:v>81476.59</c:v>
                </c:pt>
                <c:pt idx="7">
                  <c:v>2327.58</c:v>
                </c:pt>
                <c:pt idx="8">
                  <c:v>844.18</c:v>
                </c:pt>
                <c:pt idx="9">
                  <c:v>0</c:v>
                </c:pt>
                <c:pt idx="10">
                  <c:v>25847.889999999996</c:v>
                </c:pt>
                <c:pt idx="11">
                  <c:v>19594.879999999997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597912"/>
        <c:axId val="34459712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481</c:v>
                </c:pt>
                <c:pt idx="3">
                  <c:v>86</c:v>
                </c:pt>
                <c:pt idx="4">
                  <c:v>376</c:v>
                </c:pt>
                <c:pt idx="5">
                  <c:v>0</c:v>
                </c:pt>
                <c:pt idx="6">
                  <c:v>2466</c:v>
                </c:pt>
                <c:pt idx="7">
                  <c:v>68</c:v>
                </c:pt>
                <c:pt idx="8">
                  <c:v>21</c:v>
                </c:pt>
                <c:pt idx="9">
                  <c:v>0</c:v>
                </c:pt>
                <c:pt idx="10">
                  <c:v>4294</c:v>
                </c:pt>
                <c:pt idx="11">
                  <c:v>249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597520"/>
        <c:axId val="344602224"/>
      </c:lineChart>
      <c:catAx>
        <c:axId val="34459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44602224"/>
        <c:crosses val="autoZero"/>
        <c:auto val="1"/>
        <c:lblAlgn val="ctr"/>
        <c:lblOffset val="100"/>
        <c:noMultiLvlLbl val="0"/>
      </c:catAx>
      <c:valAx>
        <c:axId val="34460222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44597520"/>
        <c:crosses val="autoZero"/>
        <c:crossBetween val="between"/>
      </c:valAx>
      <c:valAx>
        <c:axId val="34459712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44597912"/>
        <c:crosses val="max"/>
        <c:crossBetween val="between"/>
      </c:valAx>
      <c:catAx>
        <c:axId val="34459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459712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（令和元年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08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36.8%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27.9%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53.2%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59.1%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55.9%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59.4%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55.8%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 x14ac:dyDescent="0.15"/>
  <cols>
    <col min="1" max="1" width="9" style="1"/>
    <col min="2" max="2" width="4.375" style="1" customWidth="1"/>
    <col min="3" max="16384" width="9" style="1"/>
  </cols>
  <sheetData>
    <row r="1" spans="3:10" ht="35.25" customHeight="1" x14ac:dyDescent="0.15">
      <c r="J1" s="3"/>
    </row>
    <row r="2" spans="3:10" ht="22.5" customHeight="1" x14ac:dyDescent="0.15"/>
    <row r="3" spans="3:10" s="2" customFormat="1" ht="25.5" customHeight="1" x14ac:dyDescent="0.15"/>
    <row r="4" spans="3:10" ht="21.95" customHeight="1" x14ac:dyDescent="0.15"/>
    <row r="5" spans="3:10" ht="27" customHeight="1" x14ac:dyDescent="0.15">
      <c r="C5" s="4"/>
    </row>
    <row r="6" spans="3:10" ht="21.95" customHeight="1" x14ac:dyDescent="0.15"/>
    <row r="7" spans="3:10" ht="21.95" customHeight="1" x14ac:dyDescent="0.15"/>
    <row r="8" spans="3:10" ht="21.95" customHeight="1" x14ac:dyDescent="0.15"/>
    <row r="9" spans="3:10" ht="21.95" customHeight="1" x14ac:dyDescent="0.15"/>
    <row r="10" spans="3:10" ht="21.95" customHeight="1" x14ac:dyDescent="0.15"/>
    <row r="11" spans="3:10" ht="21.95" customHeight="1" x14ac:dyDescent="0.15"/>
    <row r="12" spans="3:10" ht="21.95" customHeight="1" x14ac:dyDescent="0.15"/>
    <row r="13" spans="3:10" ht="21.95" customHeight="1" x14ac:dyDescent="0.15"/>
    <row r="14" spans="3:10" ht="21.95" customHeight="1" x14ac:dyDescent="0.15"/>
    <row r="15" spans="3:10" ht="21.95" customHeight="1" x14ac:dyDescent="0.15"/>
    <row r="16" spans="3:10" ht="21.95" customHeight="1" x14ac:dyDescent="0.15"/>
    <row r="17" ht="21.95" customHeight="1" x14ac:dyDescent="0.15"/>
    <row r="18" ht="21.95" customHeight="1" x14ac:dyDescent="0.15"/>
    <row r="35" spans="2:11" ht="24.95" customHeight="1" x14ac:dyDescent="0.15"/>
    <row r="36" spans="2:11" ht="24.95" customHeight="1" x14ac:dyDescent="0.15">
      <c r="B36" s="9" t="s">
        <v>4</v>
      </c>
      <c r="C36" s="10"/>
    </row>
    <row r="37" spans="2:11" ht="24.95" customHeight="1" x14ac:dyDescent="0.15">
      <c r="B37" s="9" t="s">
        <v>37</v>
      </c>
      <c r="C37" s="10"/>
    </row>
    <row r="38" spans="2:11" ht="24.95" customHeight="1" x14ac:dyDescent="0.15">
      <c r="B38" s="9" t="s">
        <v>5</v>
      </c>
      <c r="C38" s="10"/>
    </row>
    <row r="39" spans="2:11" ht="24.95" customHeight="1" x14ac:dyDescent="0.15">
      <c r="C39" s="12" t="s">
        <v>41</v>
      </c>
    </row>
    <row r="40" spans="2:11" ht="24.95" customHeight="1" x14ac:dyDescent="0.15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 x14ac:dyDescent="0.15">
      <c r="B41" s="11"/>
      <c r="C41" s="12" t="s">
        <v>142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 x14ac:dyDescent="0.15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 x14ac:dyDescent="0.15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 x14ac:dyDescent="0.15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 x14ac:dyDescent="0.15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 x14ac:dyDescent="0.15"/>
    <row r="47" spans="2:11" ht="24.95" customHeight="1" x14ac:dyDescent="0.15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 x14ac:dyDescent="0.1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 x14ac:dyDescent="0.15">
      <c r="A1" s="13" t="s">
        <v>11</v>
      </c>
    </row>
    <row r="2" spans="1:12" ht="14.1" customHeight="1" x14ac:dyDescent="0.15">
      <c r="G2" s="25" t="s">
        <v>36</v>
      </c>
      <c r="H2" s="25"/>
    </row>
    <row r="3" spans="1:12" ht="20.100000000000001" customHeight="1" x14ac:dyDescent="0.15">
      <c r="B3" s="15"/>
      <c r="C3" s="186" t="s">
        <v>0</v>
      </c>
      <c r="D3" s="188" t="s">
        <v>12</v>
      </c>
      <c r="E3" s="20"/>
      <c r="F3" s="21"/>
      <c r="G3" s="186" t="s">
        <v>13</v>
      </c>
      <c r="H3" s="186" t="s">
        <v>14</v>
      </c>
      <c r="I3" s="27"/>
    </row>
    <row r="4" spans="1:12" ht="20.100000000000001" customHeight="1" thickBot="1" x14ac:dyDescent="0.2">
      <c r="B4" s="16"/>
      <c r="C4" s="187"/>
      <c r="D4" s="189"/>
      <c r="E4" s="22" t="s">
        <v>15</v>
      </c>
      <c r="F4" s="23" t="s">
        <v>16</v>
      </c>
      <c r="G4" s="187"/>
      <c r="H4" s="187"/>
      <c r="I4" s="27"/>
      <c r="J4" s="28" t="s">
        <v>26</v>
      </c>
      <c r="K4" s="25" t="s">
        <v>40</v>
      </c>
      <c r="L4" s="25" t="s">
        <v>39</v>
      </c>
    </row>
    <row r="5" spans="1:12" ht="20.100000000000001" customHeight="1" thickTop="1" thickBot="1" x14ac:dyDescent="0.2">
      <c r="B5" s="17" t="s">
        <v>17</v>
      </c>
      <c r="C5" s="29">
        <f>SUM(C6:C13)</f>
        <v>706004</v>
      </c>
      <c r="D5" s="30">
        <f>SUM(E5:F5)</f>
        <v>218495</v>
      </c>
      <c r="E5" s="31">
        <f>SUM(E6:E13)</f>
        <v>109402</v>
      </c>
      <c r="F5" s="32">
        <f t="shared" ref="F5:G5" si="0">SUM(F6:F13)</f>
        <v>109093</v>
      </c>
      <c r="G5" s="29">
        <f t="shared" si="0"/>
        <v>220062</v>
      </c>
      <c r="H5" s="33">
        <f>D5/C5</f>
        <v>0.30948124939802041</v>
      </c>
      <c r="I5" s="26"/>
      <c r="J5" s="24">
        <f t="shared" ref="J5:J13" si="1">C5-D5-G5</f>
        <v>267447</v>
      </c>
      <c r="K5" s="58">
        <f>E5/C5</f>
        <v>0.15495946198605107</v>
      </c>
      <c r="L5" s="58">
        <f>F5/C5</f>
        <v>0.15452178741196934</v>
      </c>
    </row>
    <row r="6" spans="1:12" ht="20.100000000000001" customHeight="1" thickTop="1" x14ac:dyDescent="0.15">
      <c r="B6" s="18" t="s">
        <v>18</v>
      </c>
      <c r="C6" s="34">
        <v>186445</v>
      </c>
      <c r="D6" s="35">
        <f t="shared" ref="D6:D13" si="2">SUM(E6:F6)</f>
        <v>44397</v>
      </c>
      <c r="E6" s="36">
        <v>24044</v>
      </c>
      <c r="F6" s="37">
        <v>20353</v>
      </c>
      <c r="G6" s="34">
        <v>60644</v>
      </c>
      <c r="H6" s="38">
        <f t="shared" ref="H6:H13" si="3">D6/C6</f>
        <v>0.23812384349271903</v>
      </c>
      <c r="I6" s="26"/>
      <c r="J6" s="24">
        <f t="shared" si="1"/>
        <v>81404</v>
      </c>
      <c r="K6" s="58">
        <f t="shared" ref="K6:K13" si="4">E6/C6</f>
        <v>0.12896028319343505</v>
      </c>
      <c r="L6" s="58">
        <f t="shared" ref="L6:L13" si="5">F6/C6</f>
        <v>0.10916356029928397</v>
      </c>
    </row>
    <row r="7" spans="1:12" ht="20.100000000000001" customHeight="1" x14ac:dyDescent="0.15">
      <c r="B7" s="19" t="s">
        <v>19</v>
      </c>
      <c r="C7" s="39">
        <v>93612</v>
      </c>
      <c r="D7" s="40">
        <f t="shared" si="2"/>
        <v>30334</v>
      </c>
      <c r="E7" s="41">
        <v>14909</v>
      </c>
      <c r="F7" s="42">
        <v>15425</v>
      </c>
      <c r="G7" s="39">
        <v>29081</v>
      </c>
      <c r="H7" s="43">
        <f t="shared" si="3"/>
        <v>0.32403965303593557</v>
      </c>
      <c r="I7" s="26"/>
      <c r="J7" s="24">
        <f t="shared" si="1"/>
        <v>34197</v>
      </c>
      <c r="K7" s="58">
        <f t="shared" si="4"/>
        <v>0.15926376960218774</v>
      </c>
      <c r="L7" s="58">
        <f t="shared" si="5"/>
        <v>0.1647758834337478</v>
      </c>
    </row>
    <row r="8" spans="1:12" ht="20.100000000000001" customHeight="1" x14ac:dyDescent="0.15">
      <c r="B8" s="19" t="s">
        <v>20</v>
      </c>
      <c r="C8" s="39">
        <v>51629</v>
      </c>
      <c r="D8" s="40">
        <f t="shared" si="2"/>
        <v>18817</v>
      </c>
      <c r="E8" s="41">
        <v>9329</v>
      </c>
      <c r="F8" s="42">
        <v>9488</v>
      </c>
      <c r="G8" s="39">
        <v>15294</v>
      </c>
      <c r="H8" s="43">
        <f t="shared" si="3"/>
        <v>0.36446570725754907</v>
      </c>
      <c r="I8" s="26"/>
      <c r="J8" s="24">
        <f t="shared" si="1"/>
        <v>17518</v>
      </c>
      <c r="K8" s="58">
        <f t="shared" si="4"/>
        <v>0.18069302136396212</v>
      </c>
      <c r="L8" s="58">
        <f t="shared" si="5"/>
        <v>0.18377268589358695</v>
      </c>
    </row>
    <row r="9" spans="1:12" ht="20.100000000000001" customHeight="1" x14ac:dyDescent="0.15">
      <c r="B9" s="19" t="s">
        <v>21</v>
      </c>
      <c r="C9" s="39">
        <v>31957</v>
      </c>
      <c r="D9" s="40">
        <f t="shared" si="2"/>
        <v>9694</v>
      </c>
      <c r="E9" s="41">
        <v>5010</v>
      </c>
      <c r="F9" s="42">
        <v>4684</v>
      </c>
      <c r="G9" s="39">
        <v>10161</v>
      </c>
      <c r="H9" s="43">
        <f t="shared" si="3"/>
        <v>0.30334512000500674</v>
      </c>
      <c r="I9" s="26"/>
      <c r="J9" s="24">
        <f t="shared" si="1"/>
        <v>12102</v>
      </c>
      <c r="K9" s="58">
        <f t="shared" si="4"/>
        <v>0.15677316393904309</v>
      </c>
      <c r="L9" s="58">
        <f t="shared" si="5"/>
        <v>0.14657195606596363</v>
      </c>
    </row>
    <row r="10" spans="1:12" ht="20.100000000000001" customHeight="1" x14ac:dyDescent="0.15">
      <c r="B10" s="19" t="s">
        <v>22</v>
      </c>
      <c r="C10" s="39">
        <v>45125</v>
      </c>
      <c r="D10" s="40">
        <f t="shared" si="2"/>
        <v>14284</v>
      </c>
      <c r="E10" s="41">
        <v>6918</v>
      </c>
      <c r="F10" s="42">
        <v>7366</v>
      </c>
      <c r="G10" s="39">
        <v>14060</v>
      </c>
      <c r="H10" s="43">
        <f t="shared" si="3"/>
        <v>0.31654293628808866</v>
      </c>
      <c r="I10" s="26"/>
      <c r="J10" s="24">
        <f t="shared" si="1"/>
        <v>16781</v>
      </c>
      <c r="K10" s="58">
        <f t="shared" si="4"/>
        <v>0.15330747922437674</v>
      </c>
      <c r="L10" s="58">
        <f t="shared" si="5"/>
        <v>0.16323545706371193</v>
      </c>
    </row>
    <row r="11" spans="1:12" ht="20.100000000000001" customHeight="1" x14ac:dyDescent="0.15">
      <c r="B11" s="19" t="s">
        <v>23</v>
      </c>
      <c r="C11" s="39">
        <v>99868</v>
      </c>
      <c r="D11" s="40">
        <f t="shared" si="2"/>
        <v>31262</v>
      </c>
      <c r="E11" s="41">
        <v>15134</v>
      </c>
      <c r="F11" s="42">
        <v>16128</v>
      </c>
      <c r="G11" s="39">
        <v>31964</v>
      </c>
      <c r="H11" s="43">
        <f t="shared" si="3"/>
        <v>0.31303320382905436</v>
      </c>
      <c r="I11" s="26"/>
      <c r="J11" s="24">
        <f t="shared" si="1"/>
        <v>36642</v>
      </c>
      <c r="K11" s="58">
        <f t="shared" si="4"/>
        <v>0.15154003284335324</v>
      </c>
      <c r="L11" s="58">
        <f t="shared" si="5"/>
        <v>0.16149317098570112</v>
      </c>
    </row>
    <row r="12" spans="1:12" ht="20.100000000000001" customHeight="1" x14ac:dyDescent="0.15">
      <c r="B12" s="19" t="s">
        <v>24</v>
      </c>
      <c r="C12" s="39">
        <v>138941</v>
      </c>
      <c r="D12" s="40">
        <f t="shared" si="2"/>
        <v>49269</v>
      </c>
      <c r="E12" s="41">
        <v>24510</v>
      </c>
      <c r="F12" s="42">
        <v>24759</v>
      </c>
      <c r="G12" s="39">
        <v>41239</v>
      </c>
      <c r="H12" s="43">
        <f t="shared" si="3"/>
        <v>0.35460375267199745</v>
      </c>
      <c r="I12" s="26"/>
      <c r="J12" s="24">
        <f t="shared" si="1"/>
        <v>48433</v>
      </c>
      <c r="K12" s="58">
        <f t="shared" si="4"/>
        <v>0.17640581253913531</v>
      </c>
      <c r="L12" s="58">
        <f t="shared" si="5"/>
        <v>0.17819794013286214</v>
      </c>
    </row>
    <row r="13" spans="1:12" ht="20.100000000000001" customHeight="1" x14ac:dyDescent="0.15">
      <c r="B13" s="19" t="s">
        <v>25</v>
      </c>
      <c r="C13" s="39">
        <v>58427</v>
      </c>
      <c r="D13" s="40">
        <f t="shared" si="2"/>
        <v>20438</v>
      </c>
      <c r="E13" s="41">
        <v>9548</v>
      </c>
      <c r="F13" s="42">
        <v>10890</v>
      </c>
      <c r="G13" s="39">
        <v>17619</v>
      </c>
      <c r="H13" s="43">
        <f t="shared" si="3"/>
        <v>0.34980402895921409</v>
      </c>
      <c r="I13" s="26"/>
      <c r="J13" s="24">
        <f t="shared" si="1"/>
        <v>20370</v>
      </c>
      <c r="K13" s="58">
        <f t="shared" si="4"/>
        <v>0.16341759802830882</v>
      </c>
      <c r="L13" s="58">
        <f t="shared" si="5"/>
        <v>0.18638643093090523</v>
      </c>
    </row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4"/>
  <sheetViews>
    <sheetView zoomScaleNormal="100" workbookViewId="0"/>
  </sheetViews>
  <sheetFormatPr defaultRowHeight="13.5" x14ac:dyDescent="0.1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 x14ac:dyDescent="0.15">
      <c r="A1" s="13" t="s">
        <v>43</v>
      </c>
      <c r="B1" s="13"/>
    </row>
    <row r="2" spans="1:12" ht="14.1" customHeight="1" x14ac:dyDescent="0.15">
      <c r="K2" s="44" t="s">
        <v>2</v>
      </c>
    </row>
    <row r="3" spans="1:12" ht="20.100000000000001" customHeight="1" x14ac:dyDescent="0.15">
      <c r="B3" s="120"/>
      <c r="C3" s="112"/>
      <c r="D3" s="113" t="s">
        <v>27</v>
      </c>
      <c r="E3" s="114" t="s">
        <v>28</v>
      </c>
      <c r="F3" s="114" t="s">
        <v>29</v>
      </c>
      <c r="G3" s="114" t="s">
        <v>30</v>
      </c>
      <c r="H3" s="114" t="s">
        <v>31</v>
      </c>
      <c r="I3" s="114" t="s">
        <v>32</v>
      </c>
      <c r="J3" s="113" t="s">
        <v>33</v>
      </c>
      <c r="K3" s="115" t="s">
        <v>34</v>
      </c>
      <c r="L3" s="116" t="s">
        <v>1</v>
      </c>
    </row>
    <row r="4" spans="1:12" ht="20.100000000000001" customHeight="1" x14ac:dyDescent="0.15">
      <c r="B4" s="190" t="s">
        <v>67</v>
      </c>
      <c r="C4" s="191"/>
      <c r="D4" s="45">
        <f>SUM(D5:D7)</f>
        <v>7698</v>
      </c>
      <c r="E4" s="46">
        <f t="shared" ref="E4:K4" si="0">SUM(E5:E7)</f>
        <v>5261</v>
      </c>
      <c r="F4" s="46">
        <f t="shared" si="0"/>
        <v>8631</v>
      </c>
      <c r="G4" s="46">
        <f t="shared" si="0"/>
        <v>5328</v>
      </c>
      <c r="H4" s="46">
        <f t="shared" si="0"/>
        <v>4230</v>
      </c>
      <c r="I4" s="46">
        <f t="shared" si="0"/>
        <v>5260</v>
      </c>
      <c r="J4" s="45">
        <f t="shared" si="0"/>
        <v>3155</v>
      </c>
      <c r="K4" s="47">
        <f t="shared" si="0"/>
        <v>39563</v>
      </c>
      <c r="L4" s="55">
        <f>K4/人口統計!D5</f>
        <v>0.18107050504588207</v>
      </c>
    </row>
    <row r="5" spans="1:12" ht="20.100000000000001" customHeight="1" x14ac:dyDescent="0.15">
      <c r="B5" s="117"/>
      <c r="C5" s="118" t="s">
        <v>15</v>
      </c>
      <c r="D5" s="48">
        <v>957</v>
      </c>
      <c r="E5" s="49">
        <v>768</v>
      </c>
      <c r="F5" s="49">
        <v>803</v>
      </c>
      <c r="G5" s="49">
        <v>620</v>
      </c>
      <c r="H5" s="49">
        <v>496</v>
      </c>
      <c r="I5" s="49">
        <v>515</v>
      </c>
      <c r="J5" s="48">
        <v>320</v>
      </c>
      <c r="K5" s="50">
        <f>SUM(D5:J5)</f>
        <v>4479</v>
      </c>
      <c r="L5" s="56">
        <f>K5/人口統計!D5</f>
        <v>2.0499324927343875E-2</v>
      </c>
    </row>
    <row r="6" spans="1:12" ht="20.100000000000001" customHeight="1" x14ac:dyDescent="0.15">
      <c r="B6" s="117"/>
      <c r="C6" s="118" t="s">
        <v>145</v>
      </c>
      <c r="D6" s="48">
        <v>3337</v>
      </c>
      <c r="E6" s="49">
        <v>2045</v>
      </c>
      <c r="F6" s="49">
        <v>3062</v>
      </c>
      <c r="G6" s="49">
        <v>1710</v>
      </c>
      <c r="H6" s="49">
        <v>1206</v>
      </c>
      <c r="I6" s="49">
        <v>1358</v>
      </c>
      <c r="J6" s="48">
        <v>833</v>
      </c>
      <c r="K6" s="50">
        <f>SUM(D6:J6)</f>
        <v>13551</v>
      </c>
      <c r="L6" s="56">
        <f>K6/人口統計!D5</f>
        <v>6.2019725851850158E-2</v>
      </c>
    </row>
    <row r="7" spans="1:12" ht="20.100000000000001" customHeight="1" x14ac:dyDescent="0.15">
      <c r="B7" s="117"/>
      <c r="C7" s="119" t="s">
        <v>144</v>
      </c>
      <c r="D7" s="51">
        <v>3404</v>
      </c>
      <c r="E7" s="52">
        <v>2448</v>
      </c>
      <c r="F7" s="52">
        <v>4766</v>
      </c>
      <c r="G7" s="52">
        <v>2998</v>
      </c>
      <c r="H7" s="52">
        <v>2528</v>
      </c>
      <c r="I7" s="52">
        <v>3387</v>
      </c>
      <c r="J7" s="51">
        <v>2002</v>
      </c>
      <c r="K7" s="53">
        <f>SUM(D7:J7)</f>
        <v>21533</v>
      </c>
      <c r="L7" s="57">
        <f>K7/人口統計!D5</f>
        <v>9.8551454266688029E-2</v>
      </c>
    </row>
    <row r="8" spans="1:12" ht="20.100000000000001" customHeight="1" thickBot="1" x14ac:dyDescent="0.2">
      <c r="B8" s="190" t="s">
        <v>68</v>
      </c>
      <c r="C8" s="191"/>
      <c r="D8" s="45">
        <v>84</v>
      </c>
      <c r="E8" s="46">
        <v>123</v>
      </c>
      <c r="F8" s="46">
        <v>97</v>
      </c>
      <c r="G8" s="46">
        <v>116</v>
      </c>
      <c r="H8" s="46">
        <v>83</v>
      </c>
      <c r="I8" s="46">
        <v>68</v>
      </c>
      <c r="J8" s="45">
        <v>55</v>
      </c>
      <c r="K8" s="47">
        <f>SUM(D8:J8)</f>
        <v>626</v>
      </c>
      <c r="L8" s="80"/>
    </row>
    <row r="9" spans="1:12" ht="20.100000000000001" customHeight="1" thickTop="1" x14ac:dyDescent="0.15">
      <c r="B9" s="192" t="s">
        <v>35</v>
      </c>
      <c r="C9" s="193"/>
      <c r="D9" s="35">
        <f>D4+D8</f>
        <v>7782</v>
      </c>
      <c r="E9" s="34">
        <f t="shared" ref="E9:K9" si="1">E4+E8</f>
        <v>5384</v>
      </c>
      <c r="F9" s="34">
        <f t="shared" si="1"/>
        <v>8728</v>
      </c>
      <c r="G9" s="34">
        <f t="shared" si="1"/>
        <v>5444</v>
      </c>
      <c r="H9" s="34">
        <f t="shared" si="1"/>
        <v>4313</v>
      </c>
      <c r="I9" s="34">
        <f t="shared" si="1"/>
        <v>5328</v>
      </c>
      <c r="J9" s="35">
        <f t="shared" si="1"/>
        <v>3210</v>
      </c>
      <c r="K9" s="54">
        <f t="shared" si="1"/>
        <v>40189</v>
      </c>
      <c r="L9" s="81"/>
    </row>
    <row r="10" spans="1:12" ht="20.100000000000001" customHeight="1" x14ac:dyDescent="0.15"/>
    <row r="11" spans="1:12" ht="20.100000000000001" customHeight="1" x14ac:dyDescent="0.15"/>
    <row r="12" spans="1:12" ht="20.100000000000001" customHeight="1" x14ac:dyDescent="0.15"/>
    <row r="13" spans="1:12" ht="20.100000000000001" customHeight="1" x14ac:dyDescent="0.15"/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spans="1:12" ht="20.100000000000001" customHeight="1" x14ac:dyDescent="0.15"/>
    <row r="18" spans="1:12" ht="20.100000000000001" customHeight="1" x14ac:dyDescent="0.15"/>
    <row r="19" spans="1:12" ht="20.100000000000001" customHeight="1" x14ac:dyDescent="0.15"/>
    <row r="20" spans="1:12" ht="20.100000000000001" customHeight="1" x14ac:dyDescent="0.15"/>
    <row r="21" spans="1:12" ht="20.100000000000001" customHeight="1" x14ac:dyDescent="0.15">
      <c r="A21" s="13" t="s">
        <v>42</v>
      </c>
    </row>
    <row r="22" spans="1:12" ht="14.1" customHeight="1" x14ac:dyDescent="0.15">
      <c r="K22" s="44" t="s">
        <v>2</v>
      </c>
    </row>
    <row r="23" spans="1:12" ht="20.100000000000001" customHeight="1" x14ac:dyDescent="0.15">
      <c r="B23" s="120"/>
      <c r="C23" s="112"/>
      <c r="D23" s="113" t="s">
        <v>27</v>
      </c>
      <c r="E23" s="114" t="s">
        <v>28</v>
      </c>
      <c r="F23" s="114" t="s">
        <v>29</v>
      </c>
      <c r="G23" s="114" t="s">
        <v>30</v>
      </c>
      <c r="H23" s="114" t="s">
        <v>31</v>
      </c>
      <c r="I23" s="114" t="s">
        <v>32</v>
      </c>
      <c r="J23" s="113" t="s">
        <v>33</v>
      </c>
      <c r="K23" s="115" t="s">
        <v>34</v>
      </c>
      <c r="L23" s="116" t="s">
        <v>1</v>
      </c>
    </row>
    <row r="24" spans="1:12" ht="20.100000000000001" customHeight="1" x14ac:dyDescent="0.15">
      <c r="B24" s="194" t="s">
        <v>18</v>
      </c>
      <c r="C24" s="195"/>
      <c r="D24" s="45">
        <v>1359</v>
      </c>
      <c r="E24" s="46">
        <v>836</v>
      </c>
      <c r="F24" s="46">
        <v>1178</v>
      </c>
      <c r="G24" s="46">
        <v>810</v>
      </c>
      <c r="H24" s="46">
        <v>616</v>
      </c>
      <c r="I24" s="46">
        <v>923</v>
      </c>
      <c r="J24" s="45">
        <v>549</v>
      </c>
      <c r="K24" s="47">
        <f>SUM(D24:J24)</f>
        <v>6271</v>
      </c>
      <c r="L24" s="55">
        <f>K24/人口統計!D6</f>
        <v>0.14124828254161317</v>
      </c>
    </row>
    <row r="25" spans="1:12" ht="20.100000000000001" customHeight="1" x14ac:dyDescent="0.15">
      <c r="B25" s="198" t="s">
        <v>44</v>
      </c>
      <c r="C25" s="199"/>
      <c r="D25" s="45">
        <v>1179</v>
      </c>
      <c r="E25" s="46">
        <v>962</v>
      </c>
      <c r="F25" s="46">
        <v>1180</v>
      </c>
      <c r="G25" s="46">
        <v>725</v>
      </c>
      <c r="H25" s="46">
        <v>587</v>
      </c>
      <c r="I25" s="46">
        <v>655</v>
      </c>
      <c r="J25" s="45">
        <v>402</v>
      </c>
      <c r="K25" s="47">
        <f t="shared" ref="K25:K31" si="2">SUM(D25:J25)</f>
        <v>5690</v>
      </c>
      <c r="L25" s="55">
        <f>K25/人口統計!D7</f>
        <v>0.18757829498252784</v>
      </c>
    </row>
    <row r="26" spans="1:12" ht="20.100000000000001" customHeight="1" x14ac:dyDescent="0.15">
      <c r="B26" s="198" t="s">
        <v>45</v>
      </c>
      <c r="C26" s="199"/>
      <c r="D26" s="45">
        <v>872</v>
      </c>
      <c r="E26" s="46">
        <v>460</v>
      </c>
      <c r="F26" s="46">
        <v>842</v>
      </c>
      <c r="G26" s="46">
        <v>556</v>
      </c>
      <c r="H26" s="46">
        <v>432</v>
      </c>
      <c r="I26" s="46">
        <v>478</v>
      </c>
      <c r="J26" s="45">
        <v>313</v>
      </c>
      <c r="K26" s="47">
        <f t="shared" si="2"/>
        <v>3953</v>
      </c>
      <c r="L26" s="55">
        <f>K26/人口統計!D8</f>
        <v>0.21007599511080405</v>
      </c>
    </row>
    <row r="27" spans="1:12" ht="20.100000000000001" customHeight="1" x14ac:dyDescent="0.15">
      <c r="B27" s="198" t="s">
        <v>46</v>
      </c>
      <c r="C27" s="199"/>
      <c r="D27" s="45">
        <v>286</v>
      </c>
      <c r="E27" s="46">
        <v>170</v>
      </c>
      <c r="F27" s="46">
        <v>349</v>
      </c>
      <c r="G27" s="46">
        <v>187</v>
      </c>
      <c r="H27" s="46">
        <v>167</v>
      </c>
      <c r="I27" s="46">
        <v>208</v>
      </c>
      <c r="J27" s="45">
        <v>134</v>
      </c>
      <c r="K27" s="47">
        <f t="shared" si="2"/>
        <v>1501</v>
      </c>
      <c r="L27" s="55">
        <f>K27/人口統計!D9</f>
        <v>0.15483804415102126</v>
      </c>
    </row>
    <row r="28" spans="1:12" ht="20.100000000000001" customHeight="1" x14ac:dyDescent="0.15">
      <c r="B28" s="198" t="s">
        <v>47</v>
      </c>
      <c r="C28" s="199"/>
      <c r="D28" s="45">
        <v>397</v>
      </c>
      <c r="E28" s="46">
        <v>245</v>
      </c>
      <c r="F28" s="46">
        <v>513</v>
      </c>
      <c r="G28" s="46">
        <v>348</v>
      </c>
      <c r="H28" s="46">
        <v>264</v>
      </c>
      <c r="I28" s="46">
        <v>369</v>
      </c>
      <c r="J28" s="45">
        <v>196</v>
      </c>
      <c r="K28" s="47">
        <f t="shared" si="2"/>
        <v>2332</v>
      </c>
      <c r="L28" s="55">
        <f>K28/人口統計!D10</f>
        <v>0.1632595911509381</v>
      </c>
    </row>
    <row r="29" spans="1:12" ht="20.100000000000001" customHeight="1" x14ac:dyDescent="0.15">
      <c r="B29" s="198" t="s">
        <v>48</v>
      </c>
      <c r="C29" s="199"/>
      <c r="D29" s="45">
        <v>820</v>
      </c>
      <c r="E29" s="46">
        <v>625</v>
      </c>
      <c r="F29" s="46">
        <v>1422</v>
      </c>
      <c r="G29" s="46">
        <v>710</v>
      </c>
      <c r="H29" s="46">
        <v>638</v>
      </c>
      <c r="I29" s="46">
        <v>713</v>
      </c>
      <c r="J29" s="45">
        <v>431</v>
      </c>
      <c r="K29" s="47">
        <f t="shared" si="2"/>
        <v>5359</v>
      </c>
      <c r="L29" s="55">
        <f>K29/人口統計!D11</f>
        <v>0.17142217388522807</v>
      </c>
    </row>
    <row r="30" spans="1:12" ht="20.100000000000001" customHeight="1" x14ac:dyDescent="0.15">
      <c r="B30" s="198" t="s">
        <v>49</v>
      </c>
      <c r="C30" s="199"/>
      <c r="D30" s="45">
        <v>2275</v>
      </c>
      <c r="E30" s="46">
        <v>1576</v>
      </c>
      <c r="F30" s="46">
        <v>2309</v>
      </c>
      <c r="G30" s="46">
        <v>1563</v>
      </c>
      <c r="H30" s="46">
        <v>1212</v>
      </c>
      <c r="I30" s="46">
        <v>1381</v>
      </c>
      <c r="J30" s="45">
        <v>791</v>
      </c>
      <c r="K30" s="47">
        <f t="shared" si="2"/>
        <v>11107</v>
      </c>
      <c r="L30" s="55">
        <f>K30/人口統計!D12</f>
        <v>0.22543587245529642</v>
      </c>
    </row>
    <row r="31" spans="1:12" ht="20.100000000000001" customHeight="1" thickBot="1" x14ac:dyDescent="0.2">
      <c r="B31" s="194" t="s">
        <v>25</v>
      </c>
      <c r="C31" s="195"/>
      <c r="D31" s="45">
        <v>510</v>
      </c>
      <c r="E31" s="46">
        <v>387</v>
      </c>
      <c r="F31" s="46">
        <v>838</v>
      </c>
      <c r="G31" s="46">
        <v>429</v>
      </c>
      <c r="H31" s="46">
        <v>314</v>
      </c>
      <c r="I31" s="46">
        <v>533</v>
      </c>
      <c r="J31" s="45">
        <v>339</v>
      </c>
      <c r="K31" s="47">
        <f t="shared" si="2"/>
        <v>3350</v>
      </c>
      <c r="L31" s="59">
        <f>K31/人口統計!D13</f>
        <v>0.16391036304922205</v>
      </c>
    </row>
    <row r="32" spans="1:12" ht="20.100000000000001" customHeight="1" thickTop="1" x14ac:dyDescent="0.15">
      <c r="B32" s="196" t="s">
        <v>50</v>
      </c>
      <c r="C32" s="197"/>
      <c r="D32" s="35">
        <f>SUM(D24:D31)</f>
        <v>7698</v>
      </c>
      <c r="E32" s="34">
        <f t="shared" ref="E32:J32" si="3">SUM(E24:E31)</f>
        <v>5261</v>
      </c>
      <c r="F32" s="34">
        <f t="shared" si="3"/>
        <v>8631</v>
      </c>
      <c r="G32" s="34">
        <f t="shared" si="3"/>
        <v>5328</v>
      </c>
      <c r="H32" s="34">
        <f t="shared" si="3"/>
        <v>4230</v>
      </c>
      <c r="I32" s="34">
        <f t="shared" si="3"/>
        <v>5260</v>
      </c>
      <c r="J32" s="35">
        <f t="shared" si="3"/>
        <v>3155</v>
      </c>
      <c r="K32" s="54">
        <f>SUM(K24:K31)</f>
        <v>39563</v>
      </c>
      <c r="L32" s="60">
        <f>K32/人口統計!D5</f>
        <v>0.18107050504588207</v>
      </c>
    </row>
    <row r="33" spans="3:3" ht="20.100000000000001" customHeight="1" x14ac:dyDescent="0.15">
      <c r="C33" s="14" t="s">
        <v>51</v>
      </c>
    </row>
    <row r="34" spans="3:3" ht="20.100000000000001" customHeight="1" x14ac:dyDescent="0.15"/>
    <row r="35" spans="3:3" ht="20.100000000000001" customHeight="1" x14ac:dyDescent="0.15"/>
    <row r="36" spans="3:3" ht="20.100000000000001" customHeight="1" x14ac:dyDescent="0.15"/>
    <row r="37" spans="3:3" ht="20.100000000000001" customHeight="1" x14ac:dyDescent="0.15"/>
    <row r="38" spans="3:3" ht="20.100000000000001" customHeight="1" x14ac:dyDescent="0.15"/>
    <row r="39" spans="3:3" ht="20.100000000000001" customHeight="1" x14ac:dyDescent="0.15"/>
    <row r="40" spans="3:3" ht="20.100000000000001" customHeight="1" x14ac:dyDescent="0.15"/>
    <row r="41" spans="3:3" ht="20.100000000000001" customHeight="1" x14ac:dyDescent="0.15"/>
    <row r="42" spans="3:3" ht="20.100000000000001" customHeight="1" x14ac:dyDescent="0.15"/>
    <row r="43" spans="3:3" ht="20.100000000000001" customHeight="1" x14ac:dyDescent="0.15"/>
    <row r="44" spans="3:3" ht="20.100000000000001" customHeight="1" x14ac:dyDescent="0.15"/>
    <row r="45" spans="3:3" ht="20.100000000000001" customHeight="1" x14ac:dyDescent="0.15"/>
    <row r="46" spans="3:3" ht="20.100000000000001" customHeight="1" x14ac:dyDescent="0.15"/>
    <row r="47" spans="3:3" ht="20.100000000000001" customHeight="1" x14ac:dyDescent="0.15"/>
    <row r="48" spans="3: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</sheetData>
  <mergeCells count="12">
    <mergeCell ref="B32:C32"/>
    <mergeCell ref="B25:C25"/>
    <mergeCell ref="B26:C26"/>
    <mergeCell ref="B27:C27"/>
    <mergeCell ref="B28:C28"/>
    <mergeCell ref="B29:C29"/>
    <mergeCell ref="B30:C30"/>
    <mergeCell ref="B4:C4"/>
    <mergeCell ref="B8:C8"/>
    <mergeCell ref="B9:C9"/>
    <mergeCell ref="B24:C24"/>
    <mergeCell ref="B31:C31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 x14ac:dyDescent="0.1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 x14ac:dyDescent="0.15">
      <c r="A1" s="106" t="s">
        <v>53</v>
      </c>
    </row>
    <row r="2" spans="1:19" ht="20.100000000000001" customHeight="1" x14ac:dyDescent="0.15"/>
    <row r="3" spans="1:19" ht="20.100000000000001" customHeight="1" thickBot="1" x14ac:dyDescent="0.2">
      <c r="B3" s="200"/>
      <c r="C3" s="200"/>
      <c r="D3" s="200" t="s">
        <v>122</v>
      </c>
      <c r="E3" s="200"/>
      <c r="F3" s="200" t="s">
        <v>123</v>
      </c>
      <c r="G3" s="200"/>
      <c r="H3" s="200" t="s">
        <v>124</v>
      </c>
      <c r="I3" s="200"/>
      <c r="J3" s="200" t="s">
        <v>125</v>
      </c>
      <c r="K3" s="200"/>
      <c r="N3" s="109" t="s">
        <v>101</v>
      </c>
      <c r="O3" s="110"/>
      <c r="P3" s="111"/>
      <c r="Q3" s="61" t="s">
        <v>102</v>
      </c>
      <c r="R3" s="90" t="s">
        <v>103</v>
      </c>
      <c r="S3" s="90" t="s">
        <v>104</v>
      </c>
    </row>
    <row r="4" spans="1:19" ht="33" customHeight="1" thickTop="1" thickBot="1" x14ac:dyDescent="0.2">
      <c r="B4" s="201"/>
      <c r="C4" s="201"/>
      <c r="D4" s="145" t="s">
        <v>127</v>
      </c>
      <c r="E4" s="146" t="s">
        <v>128</v>
      </c>
      <c r="F4" s="147" t="s">
        <v>127</v>
      </c>
      <c r="G4" s="148" t="s">
        <v>128</v>
      </c>
      <c r="H4" s="145" t="s">
        <v>127</v>
      </c>
      <c r="I4" s="146" t="s">
        <v>128</v>
      </c>
      <c r="J4" s="147" t="s">
        <v>127</v>
      </c>
      <c r="K4" s="148" t="s">
        <v>128</v>
      </c>
      <c r="N4" s="140"/>
      <c r="O4" s="85"/>
      <c r="P4" s="141"/>
      <c r="Q4" s="142"/>
      <c r="R4" s="143"/>
      <c r="S4" s="143"/>
    </row>
    <row r="5" spans="1:19" ht="20.100000000000001" customHeight="1" thickTop="1" x14ac:dyDescent="0.15">
      <c r="B5" s="204" t="s">
        <v>114</v>
      </c>
      <c r="C5" s="204"/>
      <c r="D5" s="150">
        <v>5297</v>
      </c>
      <c r="E5" s="149">
        <v>292169.9200000001</v>
      </c>
      <c r="F5" s="151">
        <v>1616</v>
      </c>
      <c r="G5" s="152">
        <v>30210.420000000009</v>
      </c>
      <c r="H5" s="150">
        <v>542</v>
      </c>
      <c r="I5" s="149">
        <v>111838.94999999998</v>
      </c>
      <c r="J5" s="151">
        <v>1092</v>
      </c>
      <c r="K5" s="152">
        <v>344148.5</v>
      </c>
      <c r="M5" s="162">
        <f>Q5+Q7</f>
        <v>39045</v>
      </c>
      <c r="N5" s="121" t="s">
        <v>108</v>
      </c>
      <c r="O5" s="122"/>
      <c r="P5" s="134"/>
      <c r="Q5" s="123">
        <v>31002</v>
      </c>
      <c r="R5" s="124">
        <v>1878300.5899999994</v>
      </c>
      <c r="S5" s="124">
        <f>R5/Q5*100</f>
        <v>6058.6432810786382</v>
      </c>
    </row>
    <row r="6" spans="1:19" ht="20.100000000000001" customHeight="1" x14ac:dyDescent="0.15">
      <c r="B6" s="202" t="s">
        <v>115</v>
      </c>
      <c r="C6" s="202"/>
      <c r="D6" s="153">
        <v>4686</v>
      </c>
      <c r="E6" s="154">
        <v>283379.69000000006</v>
      </c>
      <c r="F6" s="155">
        <v>1423</v>
      </c>
      <c r="G6" s="156">
        <v>26721.759999999998</v>
      </c>
      <c r="H6" s="153">
        <v>506</v>
      </c>
      <c r="I6" s="154">
        <v>99369.020000000019</v>
      </c>
      <c r="J6" s="155">
        <v>872</v>
      </c>
      <c r="K6" s="156">
        <v>254093.22000000003</v>
      </c>
      <c r="M6" s="58"/>
      <c r="N6" s="125"/>
      <c r="O6" s="94" t="s">
        <v>105</v>
      </c>
      <c r="P6" s="107"/>
      <c r="Q6" s="98">
        <f>Q5/Q$13</f>
        <v>0.61723774065741532</v>
      </c>
      <c r="R6" s="99">
        <f>R5/R$13</f>
        <v>0.38139440809778097</v>
      </c>
      <c r="S6" s="100" t="s">
        <v>107</v>
      </c>
    </row>
    <row r="7" spans="1:19" ht="20.100000000000001" customHeight="1" x14ac:dyDescent="0.15">
      <c r="B7" s="202" t="s">
        <v>116</v>
      </c>
      <c r="C7" s="202"/>
      <c r="D7" s="153">
        <v>2865</v>
      </c>
      <c r="E7" s="154">
        <v>178275.83000000005</v>
      </c>
      <c r="F7" s="155">
        <v>926</v>
      </c>
      <c r="G7" s="156">
        <v>16835.440000000002</v>
      </c>
      <c r="H7" s="153">
        <v>540</v>
      </c>
      <c r="I7" s="154">
        <v>116721.28000000001</v>
      </c>
      <c r="J7" s="155">
        <v>647</v>
      </c>
      <c r="K7" s="156">
        <v>195024.31999999998</v>
      </c>
      <c r="M7" s="58"/>
      <c r="N7" s="126" t="s">
        <v>109</v>
      </c>
      <c r="O7" s="127"/>
      <c r="P7" s="135"/>
      <c r="Q7" s="128">
        <v>8043</v>
      </c>
      <c r="R7" s="129">
        <v>152402.4499999999</v>
      </c>
      <c r="S7" s="129">
        <f>R7/Q7*100</f>
        <v>1894.8458286708928</v>
      </c>
    </row>
    <row r="8" spans="1:19" ht="20.100000000000001" customHeight="1" x14ac:dyDescent="0.15">
      <c r="B8" s="202" t="s">
        <v>117</v>
      </c>
      <c r="C8" s="202"/>
      <c r="D8" s="153">
        <v>1074</v>
      </c>
      <c r="E8" s="154">
        <v>64012.07</v>
      </c>
      <c r="F8" s="155">
        <v>329</v>
      </c>
      <c r="G8" s="156">
        <v>6224.1900000000005</v>
      </c>
      <c r="H8" s="153">
        <v>78</v>
      </c>
      <c r="I8" s="154">
        <v>16025.78</v>
      </c>
      <c r="J8" s="155">
        <v>350</v>
      </c>
      <c r="K8" s="156">
        <v>103227.66</v>
      </c>
      <c r="L8" s="89"/>
      <c r="M8" s="88"/>
      <c r="N8" s="130"/>
      <c r="O8" s="94" t="s">
        <v>105</v>
      </c>
      <c r="P8" s="107"/>
      <c r="Q8" s="98">
        <f>Q7/Q$13</f>
        <v>0.16013299619726443</v>
      </c>
      <c r="R8" s="99">
        <f>R7/R$13</f>
        <v>3.0945761567588943E-2</v>
      </c>
      <c r="S8" s="100" t="s">
        <v>106</v>
      </c>
    </row>
    <row r="9" spans="1:19" ht="20.100000000000001" customHeight="1" x14ac:dyDescent="0.15">
      <c r="B9" s="202" t="s">
        <v>118</v>
      </c>
      <c r="C9" s="202"/>
      <c r="D9" s="153">
        <v>1867</v>
      </c>
      <c r="E9" s="154">
        <v>121358.6</v>
      </c>
      <c r="F9" s="155">
        <v>433</v>
      </c>
      <c r="G9" s="156">
        <v>8818.1099999999969</v>
      </c>
      <c r="H9" s="153">
        <v>320</v>
      </c>
      <c r="I9" s="154">
        <v>61044.68</v>
      </c>
      <c r="J9" s="155">
        <v>367</v>
      </c>
      <c r="K9" s="156">
        <v>109874.79</v>
      </c>
      <c r="L9" s="89"/>
      <c r="M9" s="88"/>
      <c r="N9" s="126" t="s">
        <v>110</v>
      </c>
      <c r="O9" s="127"/>
      <c r="P9" s="135"/>
      <c r="Q9" s="128">
        <v>4386</v>
      </c>
      <c r="R9" s="129">
        <v>902278.02000000014</v>
      </c>
      <c r="S9" s="129">
        <f>R9/Q9*100</f>
        <v>20571.774281805749</v>
      </c>
    </row>
    <row r="10" spans="1:19" ht="20.100000000000001" customHeight="1" x14ac:dyDescent="0.15">
      <c r="B10" s="202" t="s">
        <v>119</v>
      </c>
      <c r="C10" s="202"/>
      <c r="D10" s="153">
        <v>3852</v>
      </c>
      <c r="E10" s="154">
        <v>246586.15</v>
      </c>
      <c r="F10" s="155">
        <v>657</v>
      </c>
      <c r="G10" s="156">
        <v>14529.090000000002</v>
      </c>
      <c r="H10" s="153">
        <v>624</v>
      </c>
      <c r="I10" s="154">
        <v>136837.54</v>
      </c>
      <c r="J10" s="155">
        <v>990</v>
      </c>
      <c r="K10" s="156">
        <v>295030.07</v>
      </c>
      <c r="L10" s="89"/>
      <c r="M10" s="88"/>
      <c r="N10" s="95"/>
      <c r="O10" s="94" t="s">
        <v>105</v>
      </c>
      <c r="P10" s="107"/>
      <c r="Q10" s="98">
        <f>Q9/Q$13</f>
        <v>8.7323551078105396E-2</v>
      </c>
      <c r="R10" s="99">
        <f>R9/R$13</f>
        <v>0.18321018116569826</v>
      </c>
      <c r="S10" s="100" t="s">
        <v>106</v>
      </c>
    </row>
    <row r="11" spans="1:19" ht="20.100000000000001" customHeight="1" x14ac:dyDescent="0.15">
      <c r="B11" s="202" t="s">
        <v>120</v>
      </c>
      <c r="C11" s="202"/>
      <c r="D11" s="153">
        <v>8752</v>
      </c>
      <c r="E11" s="154">
        <v>518435.47000000015</v>
      </c>
      <c r="F11" s="155">
        <v>1964</v>
      </c>
      <c r="G11" s="156">
        <v>35126.959999999992</v>
      </c>
      <c r="H11" s="153">
        <v>1463</v>
      </c>
      <c r="I11" s="154">
        <v>301666.72000000003</v>
      </c>
      <c r="J11" s="155">
        <v>1695</v>
      </c>
      <c r="K11" s="156">
        <v>465494.7900000001</v>
      </c>
      <c r="L11" s="89"/>
      <c r="M11" s="88"/>
      <c r="N11" s="126" t="s">
        <v>111</v>
      </c>
      <c r="O11" s="127"/>
      <c r="P11" s="135"/>
      <c r="Q11" s="101">
        <v>6796</v>
      </c>
      <c r="R11" s="102">
        <v>1991843.6100000008</v>
      </c>
      <c r="S11" s="102">
        <f>R11/Q11*100</f>
        <v>29309.058416715725</v>
      </c>
    </row>
    <row r="12" spans="1:19" ht="20.100000000000001" customHeight="1" thickBot="1" x14ac:dyDescent="0.2">
      <c r="B12" s="203" t="s">
        <v>121</v>
      </c>
      <c r="C12" s="203"/>
      <c r="D12" s="157">
        <v>2609</v>
      </c>
      <c r="E12" s="158">
        <v>174082.86</v>
      </c>
      <c r="F12" s="159">
        <v>695</v>
      </c>
      <c r="G12" s="160">
        <v>13936.480000000003</v>
      </c>
      <c r="H12" s="157">
        <v>313</v>
      </c>
      <c r="I12" s="158">
        <v>58774.05</v>
      </c>
      <c r="J12" s="159">
        <v>783</v>
      </c>
      <c r="K12" s="160">
        <v>224950.25999999995</v>
      </c>
      <c r="L12" s="89"/>
      <c r="M12" s="88"/>
      <c r="N12" s="125"/>
      <c r="O12" s="84" t="s">
        <v>105</v>
      </c>
      <c r="P12" s="108"/>
      <c r="Q12" s="103">
        <f>Q11/Q$13</f>
        <v>0.13530571206721484</v>
      </c>
      <c r="R12" s="104">
        <f>R11/R$13</f>
        <v>0.40444964916893189</v>
      </c>
      <c r="S12" s="105" t="s">
        <v>106</v>
      </c>
    </row>
    <row r="13" spans="1:19" ht="20.100000000000001" customHeight="1" thickTop="1" x14ac:dyDescent="0.15">
      <c r="B13" s="161" t="s">
        <v>126</v>
      </c>
      <c r="C13" s="161"/>
      <c r="D13" s="150">
        <v>31002</v>
      </c>
      <c r="E13" s="149">
        <v>1878300.5899999994</v>
      </c>
      <c r="F13" s="151">
        <v>8043</v>
      </c>
      <c r="G13" s="152">
        <v>152402.4499999999</v>
      </c>
      <c r="H13" s="150">
        <v>4386</v>
      </c>
      <c r="I13" s="149">
        <v>902278.02000000014</v>
      </c>
      <c r="J13" s="151">
        <v>6796</v>
      </c>
      <c r="K13" s="152">
        <v>1991843.6100000008</v>
      </c>
      <c r="M13" s="58"/>
      <c r="N13" s="131" t="s">
        <v>112</v>
      </c>
      <c r="O13" s="132"/>
      <c r="P13" s="133"/>
      <c r="Q13" s="96">
        <f>Q5+Q7+Q9+Q11</f>
        <v>50227</v>
      </c>
      <c r="R13" s="97">
        <f>R5+R7+R9+R11</f>
        <v>4924824.67</v>
      </c>
      <c r="S13" s="97">
        <f>R13/Q13*100</f>
        <v>9805.1340314970039</v>
      </c>
    </row>
    <row r="14" spans="1:19" ht="20.100000000000001" customHeight="1" x14ac:dyDescent="0.15">
      <c r="N14" s="130"/>
      <c r="O14" s="94" t="s">
        <v>105</v>
      </c>
      <c r="P14" s="107"/>
      <c r="Q14" s="98">
        <f>Q13/Q$13</f>
        <v>1</v>
      </c>
      <c r="R14" s="99">
        <f>R13/R$13</f>
        <v>1</v>
      </c>
      <c r="S14" s="100" t="s">
        <v>106</v>
      </c>
    </row>
    <row r="15" spans="1:19" ht="20.100000000000001" customHeight="1" x14ac:dyDescent="0.15">
      <c r="B15" s="91"/>
      <c r="C15" s="85"/>
      <c r="D15" s="85"/>
      <c r="E15" s="92"/>
      <c r="F15" s="92"/>
      <c r="G15" s="93"/>
      <c r="N15" s="14" t="s">
        <v>129</v>
      </c>
      <c r="O15" s="14" t="s">
        <v>130</v>
      </c>
      <c r="P15" s="14" t="s">
        <v>131</v>
      </c>
      <c r="Q15" s="14" t="s">
        <v>132</v>
      </c>
    </row>
    <row r="16" spans="1:19" ht="20.100000000000001" customHeight="1" x14ac:dyDescent="0.15">
      <c r="M16" s="14" t="s">
        <v>133</v>
      </c>
      <c r="N16" s="58">
        <f>D5/(D5+F5+H5+J5)</f>
        <v>0.61974961974961973</v>
      </c>
      <c r="O16" s="58">
        <f>F5/(D5+F5+H5+J5)</f>
        <v>0.18907218907218906</v>
      </c>
      <c r="P16" s="58">
        <f>H5/(D5+F5+H5+J5)</f>
        <v>6.3414063414063415E-2</v>
      </c>
      <c r="Q16" s="58">
        <f>J5/(D5+F5+H5+J5)</f>
        <v>0.12776412776412777</v>
      </c>
    </row>
    <row r="17" spans="13:17" ht="20.100000000000001" customHeight="1" x14ac:dyDescent="0.15">
      <c r="M17" s="14" t="s">
        <v>134</v>
      </c>
      <c r="N17" s="58">
        <f t="shared" ref="N17:N23" si="0">D6/(D6+F6+H6+J6)</f>
        <v>0.62588486710297853</v>
      </c>
      <c r="O17" s="58">
        <f t="shared" ref="O17:O23" si="1">F6/(D6+F6+H6+J6)</f>
        <v>0.19006277547749431</v>
      </c>
      <c r="P17" s="58">
        <f t="shared" ref="P17:P23" si="2">H6/(D6+F6+H6+J6)</f>
        <v>6.7583811940697208E-2</v>
      </c>
      <c r="Q17" s="58">
        <f t="shared" ref="Q17:Q23" si="3">J6/(D6+F6+H6+J6)</f>
        <v>0.11646854547882997</v>
      </c>
    </row>
    <row r="18" spans="13:17" ht="20.100000000000001" customHeight="1" x14ac:dyDescent="0.15">
      <c r="M18" s="14" t="s">
        <v>135</v>
      </c>
      <c r="N18" s="58">
        <f t="shared" si="0"/>
        <v>0.57553234230614703</v>
      </c>
      <c r="O18" s="58">
        <f t="shared" si="1"/>
        <v>0.1860184813177983</v>
      </c>
      <c r="P18" s="58">
        <f t="shared" si="2"/>
        <v>0.10847730012053033</v>
      </c>
      <c r="Q18" s="58">
        <f t="shared" si="3"/>
        <v>0.12997187625552431</v>
      </c>
    </row>
    <row r="19" spans="13:17" ht="20.100000000000001" customHeight="1" x14ac:dyDescent="0.15">
      <c r="M19" s="14" t="s">
        <v>136</v>
      </c>
      <c r="N19" s="58">
        <f t="shared" si="0"/>
        <v>0.58656471873293281</v>
      </c>
      <c r="O19" s="58">
        <f t="shared" si="1"/>
        <v>0.17968323320589841</v>
      </c>
      <c r="P19" s="58">
        <f t="shared" si="2"/>
        <v>4.2599672310212999E-2</v>
      </c>
      <c r="Q19" s="58">
        <f t="shared" si="3"/>
        <v>0.19115237575095576</v>
      </c>
    </row>
    <row r="20" spans="13:17" ht="20.100000000000001" customHeight="1" x14ac:dyDescent="0.15">
      <c r="M20" s="14" t="s">
        <v>137</v>
      </c>
      <c r="N20" s="58">
        <f t="shared" si="0"/>
        <v>0.62504184800803486</v>
      </c>
      <c r="O20" s="58">
        <f t="shared" si="1"/>
        <v>0.14496149983260798</v>
      </c>
      <c r="P20" s="58">
        <f t="shared" si="2"/>
        <v>0.10713090056913291</v>
      </c>
      <c r="Q20" s="58">
        <f t="shared" si="3"/>
        <v>0.12286575159022431</v>
      </c>
    </row>
    <row r="21" spans="13:17" ht="20.100000000000001" customHeight="1" x14ac:dyDescent="0.15">
      <c r="M21" s="14" t="s">
        <v>138</v>
      </c>
      <c r="N21" s="58">
        <f t="shared" si="0"/>
        <v>0.62910338069573735</v>
      </c>
      <c r="O21" s="58">
        <f t="shared" si="1"/>
        <v>0.10730034296913278</v>
      </c>
      <c r="P21" s="58">
        <f t="shared" si="2"/>
        <v>0.10191082802547771</v>
      </c>
      <c r="Q21" s="58">
        <f t="shared" si="3"/>
        <v>0.16168544830965212</v>
      </c>
    </row>
    <row r="22" spans="13:17" ht="20.100000000000001" customHeight="1" x14ac:dyDescent="0.15">
      <c r="M22" s="14" t="s">
        <v>139</v>
      </c>
      <c r="N22" s="58">
        <f t="shared" si="0"/>
        <v>0.63082023929652586</v>
      </c>
      <c r="O22" s="58">
        <f t="shared" si="1"/>
        <v>0.1415597520542021</v>
      </c>
      <c r="P22" s="58">
        <f t="shared" si="2"/>
        <v>0.10544904137235116</v>
      </c>
      <c r="Q22" s="58">
        <f t="shared" si="3"/>
        <v>0.12217096727692085</v>
      </c>
    </row>
    <row r="23" spans="13:17" ht="20.100000000000001" customHeight="1" x14ac:dyDescent="0.15">
      <c r="M23" s="14" t="s">
        <v>140</v>
      </c>
      <c r="N23" s="58">
        <f t="shared" si="0"/>
        <v>0.5929545454545454</v>
      </c>
      <c r="O23" s="58">
        <f t="shared" si="1"/>
        <v>0.15795454545454546</v>
      </c>
      <c r="P23" s="58">
        <f t="shared" si="2"/>
        <v>7.1136363636363636E-2</v>
      </c>
      <c r="Q23" s="58">
        <f t="shared" si="3"/>
        <v>0.17795454545454545</v>
      </c>
    </row>
    <row r="24" spans="13:17" ht="20.100000000000001" customHeight="1" x14ac:dyDescent="0.15">
      <c r="M24" s="14" t="s">
        <v>141</v>
      </c>
      <c r="N24" s="58">
        <f t="shared" ref="N24" si="4">D13/(D13+F13+H13+J13)</f>
        <v>0.61723774065741532</v>
      </c>
      <c r="O24" s="58">
        <f t="shared" ref="O24" si="5">F13/(D13+F13+H13+J13)</f>
        <v>0.16013299619726443</v>
      </c>
      <c r="P24" s="58">
        <f t="shared" ref="P24" si="6">H13/(D13+F13+H13+J13)</f>
        <v>8.7323551078105396E-2</v>
      </c>
      <c r="Q24" s="58">
        <f t="shared" ref="Q24" si="7">J13/(D13+F13+H13+J13)</f>
        <v>0.13530571206721484</v>
      </c>
    </row>
    <row r="25" spans="13:17" ht="20.100000000000001" customHeight="1" x14ac:dyDescent="0.15"/>
    <row r="26" spans="13:17" ht="20.100000000000001" customHeight="1" x14ac:dyDescent="0.15"/>
    <row r="27" spans="13:17" ht="20.100000000000001" customHeight="1" x14ac:dyDescent="0.15"/>
    <row r="28" spans="13:17" ht="20.100000000000001" customHeight="1" x14ac:dyDescent="0.15">
      <c r="N28" s="14" t="s">
        <v>129</v>
      </c>
      <c r="O28" s="14" t="s">
        <v>130</v>
      </c>
      <c r="P28" s="14" t="s">
        <v>131</v>
      </c>
      <c r="Q28" s="14" t="s">
        <v>132</v>
      </c>
    </row>
    <row r="29" spans="13:17" ht="20.100000000000001" customHeight="1" x14ac:dyDescent="0.15">
      <c r="M29" s="14" t="s">
        <v>133</v>
      </c>
      <c r="N29" s="58">
        <f>E5/(E5+G5+I5+K5)</f>
        <v>0.375362294989108</v>
      </c>
      <c r="O29" s="58">
        <f>G5/(E5+G5+I5+K5)</f>
        <v>3.88125258883079E-2</v>
      </c>
      <c r="P29" s="58">
        <f>I5/(E5+G5+I5+K5)</f>
        <v>0.14368393892558168</v>
      </c>
      <c r="Q29" s="58">
        <f>K5/(E5+G5+I5+K5)</f>
        <v>0.44214124019700246</v>
      </c>
    </row>
    <row r="30" spans="13:17" ht="20.100000000000001" customHeight="1" x14ac:dyDescent="0.15">
      <c r="M30" s="14" t="s">
        <v>134</v>
      </c>
      <c r="N30" s="58">
        <f t="shared" ref="N30:N37" si="8">E6/(E6+G6+I6+K6)</f>
        <v>0.42705725806063921</v>
      </c>
      <c r="O30" s="58">
        <f t="shared" ref="O30:O37" si="9">G6/(E6+G6+I6+K6)</f>
        <v>4.0270075657696087E-2</v>
      </c>
      <c r="P30" s="58">
        <f t="shared" ref="P30:P37" si="10">I6/(E6+G6+I6+K6)</f>
        <v>0.1497505386408349</v>
      </c>
      <c r="Q30" s="58">
        <f t="shared" ref="Q30:Q37" si="11">K6/(E6+G6+I6+K6)</f>
        <v>0.38292212764082972</v>
      </c>
    </row>
    <row r="31" spans="13:17" ht="20.100000000000001" customHeight="1" x14ac:dyDescent="0.15">
      <c r="M31" s="14" t="s">
        <v>135</v>
      </c>
      <c r="N31" s="58">
        <f t="shared" si="8"/>
        <v>0.35172815157857096</v>
      </c>
      <c r="O31" s="58">
        <f t="shared" si="9"/>
        <v>3.3215373010530569E-2</v>
      </c>
      <c r="P31" s="58">
        <f t="shared" si="10"/>
        <v>0.23028449826476657</v>
      </c>
      <c r="Q31" s="58">
        <f t="shared" si="11"/>
        <v>0.38477197714613198</v>
      </c>
    </row>
    <row r="32" spans="13:17" ht="20.100000000000001" customHeight="1" x14ac:dyDescent="0.15">
      <c r="M32" s="14" t="s">
        <v>136</v>
      </c>
      <c r="N32" s="58">
        <f t="shared" si="8"/>
        <v>0.33781292597961787</v>
      </c>
      <c r="O32" s="58">
        <f t="shared" si="9"/>
        <v>3.2847115173014682E-2</v>
      </c>
      <c r="P32" s="58">
        <f t="shared" si="10"/>
        <v>8.4573356757649626E-2</v>
      </c>
      <c r="Q32" s="58">
        <f t="shared" si="11"/>
        <v>0.54476660208971783</v>
      </c>
    </row>
    <row r="33" spans="13:17" ht="20.100000000000001" customHeight="1" x14ac:dyDescent="0.15">
      <c r="M33" s="14" t="s">
        <v>137</v>
      </c>
      <c r="N33" s="58">
        <f t="shared" si="8"/>
        <v>0.40305592717914923</v>
      </c>
      <c r="O33" s="58">
        <f t="shared" si="9"/>
        <v>2.9286688393057651E-2</v>
      </c>
      <c r="P33" s="58">
        <f t="shared" si="10"/>
        <v>0.20274146287741013</v>
      </c>
      <c r="Q33" s="58">
        <f t="shared" si="11"/>
        <v>0.36491592155038299</v>
      </c>
    </row>
    <row r="34" spans="13:17" ht="20.100000000000001" customHeight="1" x14ac:dyDescent="0.15">
      <c r="M34" s="14" t="s">
        <v>138</v>
      </c>
      <c r="N34" s="58">
        <f t="shared" si="8"/>
        <v>0.35583297624176408</v>
      </c>
      <c r="O34" s="58">
        <f t="shared" si="9"/>
        <v>2.0966016691466461E-2</v>
      </c>
      <c r="P34" s="58">
        <f t="shared" si="10"/>
        <v>0.1974616543540724</v>
      </c>
      <c r="Q34" s="58">
        <f t="shared" si="11"/>
        <v>0.42573935271269697</v>
      </c>
    </row>
    <row r="35" spans="13:17" ht="20.100000000000001" customHeight="1" x14ac:dyDescent="0.15">
      <c r="M35" s="14" t="s">
        <v>139</v>
      </c>
      <c r="N35" s="58">
        <f t="shared" si="8"/>
        <v>0.39253886016482753</v>
      </c>
      <c r="O35" s="58">
        <f t="shared" si="9"/>
        <v>2.6596746629730956E-2</v>
      </c>
      <c r="P35" s="58">
        <f t="shared" si="10"/>
        <v>0.22841012482896311</v>
      </c>
      <c r="Q35" s="58">
        <f t="shared" si="11"/>
        <v>0.35245426837647847</v>
      </c>
    </row>
    <row r="36" spans="13:17" ht="20.100000000000001" customHeight="1" x14ac:dyDescent="0.15">
      <c r="M36" s="14" t="s">
        <v>140</v>
      </c>
      <c r="N36" s="58">
        <f t="shared" si="8"/>
        <v>0.36902003874349976</v>
      </c>
      <c r="O36" s="58">
        <f t="shared" si="9"/>
        <v>2.95424856275225E-2</v>
      </c>
      <c r="P36" s="58">
        <f t="shared" si="10"/>
        <v>0.12458895843113099</v>
      </c>
      <c r="Q36" s="58">
        <f t="shared" si="11"/>
        <v>0.47684851719784671</v>
      </c>
    </row>
    <row r="37" spans="13:17" ht="20.100000000000001" customHeight="1" x14ac:dyDescent="0.15">
      <c r="M37" s="14" t="s">
        <v>141</v>
      </c>
      <c r="N37" s="58">
        <f t="shared" si="8"/>
        <v>0.38139440809778097</v>
      </c>
      <c r="O37" s="58">
        <f t="shared" si="9"/>
        <v>3.0945761567588943E-2</v>
      </c>
      <c r="P37" s="58">
        <f t="shared" si="10"/>
        <v>0.18321018116569826</v>
      </c>
      <c r="Q37" s="58">
        <f t="shared" si="11"/>
        <v>0.40444964916893189</v>
      </c>
    </row>
    <row r="38" spans="13:17" ht="20.100000000000001" customHeight="1" x14ac:dyDescent="0.15"/>
    <row r="39" spans="13:17" ht="20.100000000000001" customHeight="1" x14ac:dyDescent="0.15"/>
    <row r="40" spans="13:17" ht="20.100000000000001" customHeight="1" x14ac:dyDescent="0.15"/>
    <row r="41" spans="13:17" ht="20.100000000000001" customHeight="1" x14ac:dyDescent="0.15"/>
    <row r="42" spans="13:17" ht="20.100000000000001" customHeight="1" x14ac:dyDescent="0.15"/>
    <row r="43" spans="13:17" ht="20.100000000000001" customHeight="1" x14ac:dyDescent="0.15"/>
    <row r="44" spans="13:17" ht="20.100000000000001" customHeight="1" x14ac:dyDescent="0.15"/>
    <row r="45" spans="13:17" ht="20.100000000000001" customHeight="1" x14ac:dyDescent="0.15"/>
    <row r="46" spans="13:17" ht="20.100000000000001" customHeight="1" x14ac:dyDescent="0.15"/>
    <row r="47" spans="13:17" ht="20.100000000000001" customHeight="1" x14ac:dyDescent="0.15"/>
    <row r="48" spans="13:1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4:11" ht="20.100000000000001" customHeight="1" x14ac:dyDescent="0.15"/>
    <row r="98" spans="4:11" ht="20.100000000000001" customHeight="1" x14ac:dyDescent="0.15"/>
    <row r="99" spans="4:11" ht="20.100000000000001" customHeight="1" x14ac:dyDescent="0.15"/>
    <row r="100" spans="4:11" ht="20.100000000000001" customHeight="1" x14ac:dyDescent="0.15"/>
    <row r="101" spans="4:11" ht="20.100000000000001" customHeight="1" x14ac:dyDescent="0.15"/>
    <row r="102" spans="4:11" ht="20.100000000000001" customHeight="1" x14ac:dyDescent="0.15"/>
    <row r="103" spans="4:11" ht="20.100000000000001" customHeight="1" x14ac:dyDescent="0.15"/>
    <row r="104" spans="4:11" ht="20.100000000000001" customHeight="1" x14ac:dyDescent="0.15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 x14ac:dyDescent="0.15"/>
    <row r="106" spans="4:11" ht="20.100000000000001" customHeight="1" x14ac:dyDescent="0.15"/>
    <row r="107" spans="4:11" ht="20.100000000000001" customHeight="1" x14ac:dyDescent="0.15"/>
    <row r="108" spans="4:11" ht="20.100000000000001" customHeight="1" x14ac:dyDescent="0.15"/>
    <row r="109" spans="4:11" ht="20.100000000000001" customHeight="1" x14ac:dyDescent="0.15"/>
  </sheetData>
  <mergeCells count="13">
    <mergeCell ref="B10:C10"/>
    <mergeCell ref="B11:C11"/>
    <mergeCell ref="B12:C12"/>
    <mergeCell ref="D3:E3"/>
    <mergeCell ref="B5:C5"/>
    <mergeCell ref="B6:C6"/>
    <mergeCell ref="B7:C7"/>
    <mergeCell ref="B8:C8"/>
    <mergeCell ref="F3:G3"/>
    <mergeCell ref="H3:I3"/>
    <mergeCell ref="J3:K3"/>
    <mergeCell ref="B3:C4"/>
    <mergeCell ref="B9:C9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106"/>
  <sheetViews>
    <sheetView zoomScaleNormal="100" workbookViewId="0"/>
  </sheetViews>
  <sheetFormatPr defaultRowHeight="13.5" x14ac:dyDescent="0.1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 x14ac:dyDescent="0.15">
      <c r="A1" s="106" t="s">
        <v>99</v>
      </c>
    </row>
    <row r="2" spans="1:14" s="14" customFormat="1" ht="20.100000000000001" customHeight="1" x14ac:dyDescent="0.15"/>
    <row r="3" spans="1:14" s="14" customFormat="1" ht="20.100000000000001" customHeight="1" x14ac:dyDescent="0.15">
      <c r="B3" s="188" t="s">
        <v>54</v>
      </c>
      <c r="C3" s="232"/>
      <c r="D3" s="233"/>
      <c r="E3" s="236" t="s">
        <v>52</v>
      </c>
      <c r="F3" s="225" t="s">
        <v>100</v>
      </c>
      <c r="G3" s="236" t="s">
        <v>57</v>
      </c>
      <c r="H3" s="225" t="s">
        <v>100</v>
      </c>
    </row>
    <row r="4" spans="1:14" s="14" customFormat="1" ht="20.100000000000001" customHeight="1" thickBot="1" x14ac:dyDescent="0.2">
      <c r="B4" s="189"/>
      <c r="C4" s="234"/>
      <c r="D4" s="235"/>
      <c r="E4" s="237"/>
      <c r="F4" s="226"/>
      <c r="G4" s="237"/>
      <c r="H4" s="226"/>
      <c r="N4" s="24"/>
    </row>
    <row r="5" spans="1:14" s="14" customFormat="1" ht="20.100000000000001" customHeight="1" thickTop="1" x14ac:dyDescent="0.15">
      <c r="B5" s="227" t="s">
        <v>69</v>
      </c>
      <c r="C5" s="228" t="s">
        <v>3</v>
      </c>
      <c r="D5" s="229"/>
      <c r="E5" s="163">
        <v>4824</v>
      </c>
      <c r="F5" s="164">
        <f t="shared" ref="F5:F16" si="0">E5/SUM(E$5:E$16)</f>
        <v>0.15560286433133347</v>
      </c>
      <c r="G5" s="165">
        <v>269173.51999999996</v>
      </c>
      <c r="H5" s="166">
        <f t="shared" ref="H5:H16" si="1">G5/SUM(G$5:G$16)</f>
        <v>0.14330694534893371</v>
      </c>
      <c r="N5" s="24"/>
    </row>
    <row r="6" spans="1:14" s="14" customFormat="1" ht="20.100000000000001" customHeight="1" x14ac:dyDescent="0.15">
      <c r="B6" s="223"/>
      <c r="C6" s="230" t="s">
        <v>8</v>
      </c>
      <c r="D6" s="231"/>
      <c r="E6" s="167">
        <v>204</v>
      </c>
      <c r="F6" s="168">
        <f t="shared" si="0"/>
        <v>6.5802206309270366E-3</v>
      </c>
      <c r="G6" s="169">
        <v>15367.230000000001</v>
      </c>
      <c r="H6" s="170">
        <f t="shared" si="1"/>
        <v>8.1814540664122345E-3</v>
      </c>
      <c r="N6" s="24"/>
    </row>
    <row r="7" spans="1:14" s="14" customFormat="1" ht="20.100000000000001" customHeight="1" x14ac:dyDescent="0.15">
      <c r="B7" s="223"/>
      <c r="C7" s="230" t="s">
        <v>9</v>
      </c>
      <c r="D7" s="231"/>
      <c r="E7" s="167">
        <v>1692</v>
      </c>
      <c r="F7" s="168">
        <f t="shared" si="0"/>
        <v>5.457712405651248E-2</v>
      </c>
      <c r="G7" s="169">
        <v>79092.089999999953</v>
      </c>
      <c r="H7" s="170">
        <f t="shared" si="1"/>
        <v>4.210832409949887E-2</v>
      </c>
      <c r="N7" s="24"/>
    </row>
    <row r="8" spans="1:14" s="14" customFormat="1" ht="20.100000000000001" customHeight="1" x14ac:dyDescent="0.15">
      <c r="B8" s="223"/>
      <c r="C8" s="230" t="s">
        <v>10</v>
      </c>
      <c r="D8" s="231"/>
      <c r="E8" s="167">
        <v>329</v>
      </c>
      <c r="F8" s="168">
        <f t="shared" si="0"/>
        <v>1.0612218566544094E-2</v>
      </c>
      <c r="G8" s="169">
        <v>13551.589999999997</v>
      </c>
      <c r="H8" s="170">
        <f t="shared" si="1"/>
        <v>7.2148143231962657E-3</v>
      </c>
      <c r="N8" s="24"/>
    </row>
    <row r="9" spans="1:14" s="14" customFormat="1" ht="20.100000000000001" customHeight="1" x14ac:dyDescent="0.15">
      <c r="B9" s="223"/>
      <c r="C9" s="208" t="s">
        <v>71</v>
      </c>
      <c r="D9" s="209"/>
      <c r="E9" s="167">
        <v>3426</v>
      </c>
      <c r="F9" s="168">
        <f t="shared" si="0"/>
        <v>0.1105089994193923</v>
      </c>
      <c r="G9" s="169">
        <v>46009.849999999991</v>
      </c>
      <c r="H9" s="170">
        <f t="shared" si="1"/>
        <v>2.4495466936950698E-2</v>
      </c>
      <c r="N9" s="24"/>
    </row>
    <row r="10" spans="1:14" s="14" customFormat="1" ht="20.100000000000001" customHeight="1" x14ac:dyDescent="0.15">
      <c r="B10" s="223"/>
      <c r="C10" s="230" t="s">
        <v>55</v>
      </c>
      <c r="D10" s="231"/>
      <c r="E10" s="167">
        <v>6470</v>
      </c>
      <c r="F10" s="168">
        <f t="shared" si="0"/>
        <v>0.20869621314753886</v>
      </c>
      <c r="G10" s="169">
        <v>701876.64</v>
      </c>
      <c r="H10" s="170">
        <f t="shared" si="1"/>
        <v>0.37367641991743183</v>
      </c>
      <c r="N10" s="24"/>
    </row>
    <row r="11" spans="1:14" s="14" customFormat="1" ht="20.100000000000001" customHeight="1" x14ac:dyDescent="0.15">
      <c r="B11" s="223"/>
      <c r="C11" s="230" t="s">
        <v>56</v>
      </c>
      <c r="D11" s="231"/>
      <c r="E11" s="167">
        <v>3252</v>
      </c>
      <c r="F11" s="168">
        <f t="shared" si="0"/>
        <v>0.10489645829301335</v>
      </c>
      <c r="G11" s="169">
        <v>271495.81</v>
      </c>
      <c r="H11" s="170">
        <f t="shared" si="1"/>
        <v>0.14454332360083003</v>
      </c>
      <c r="N11" s="24"/>
    </row>
    <row r="12" spans="1:14" s="14" customFormat="1" ht="20.100000000000001" customHeight="1" x14ac:dyDescent="0.15">
      <c r="B12" s="223"/>
      <c r="C12" s="208" t="s">
        <v>153</v>
      </c>
      <c r="D12" s="209"/>
      <c r="E12" s="167">
        <v>1290</v>
      </c>
      <c r="F12" s="168">
        <f t="shared" si="0"/>
        <v>4.1610218695568031E-2</v>
      </c>
      <c r="G12" s="169">
        <v>138706.83000000002</v>
      </c>
      <c r="H12" s="170">
        <f t="shared" si="1"/>
        <v>7.3846982074365436E-2</v>
      </c>
      <c r="N12" s="24"/>
    </row>
    <row r="13" spans="1:14" s="14" customFormat="1" ht="20.100000000000001" customHeight="1" x14ac:dyDescent="0.15">
      <c r="B13" s="223"/>
      <c r="C13" s="208" t="s">
        <v>151</v>
      </c>
      <c r="D13" s="209"/>
      <c r="E13" s="167">
        <v>262</v>
      </c>
      <c r="F13" s="168">
        <f t="shared" si="0"/>
        <v>8.4510676730533522E-3</v>
      </c>
      <c r="G13" s="169">
        <v>18908.260000000002</v>
      </c>
      <c r="H13" s="170">
        <f t="shared" si="1"/>
        <v>1.0066684800434419E-2</v>
      </c>
      <c r="N13" s="24"/>
    </row>
    <row r="14" spans="1:14" s="14" customFormat="1" ht="20.100000000000001" customHeight="1" x14ac:dyDescent="0.15">
      <c r="B14" s="223"/>
      <c r="C14" s="208" t="s">
        <v>152</v>
      </c>
      <c r="D14" s="209"/>
      <c r="E14" s="167">
        <v>2</v>
      </c>
      <c r="F14" s="168">
        <f t="shared" si="0"/>
        <v>6.4511966969872913E-5</v>
      </c>
      <c r="G14" s="169">
        <v>209.13</v>
      </c>
      <c r="H14" s="170">
        <f t="shared" si="1"/>
        <v>1.1134000655347715E-4</v>
      </c>
      <c r="N14" s="24"/>
    </row>
    <row r="15" spans="1:14" s="14" customFormat="1" ht="20.100000000000001" customHeight="1" x14ac:dyDescent="0.15">
      <c r="B15" s="223"/>
      <c r="C15" s="208" t="s">
        <v>73</v>
      </c>
      <c r="D15" s="209"/>
      <c r="E15" s="167">
        <v>8229</v>
      </c>
      <c r="F15" s="168">
        <f t="shared" si="0"/>
        <v>0.26543448809754211</v>
      </c>
      <c r="G15" s="169">
        <v>106393.32000000002</v>
      </c>
      <c r="H15" s="170">
        <f t="shared" si="1"/>
        <v>5.6643393803118607E-2</v>
      </c>
      <c r="N15" s="24"/>
    </row>
    <row r="16" spans="1:14" s="14" customFormat="1" ht="20.100000000000001" customHeight="1" x14ac:dyDescent="0.15">
      <c r="B16" s="224"/>
      <c r="C16" s="218" t="s">
        <v>72</v>
      </c>
      <c r="D16" s="219"/>
      <c r="E16" s="171">
        <v>1022</v>
      </c>
      <c r="F16" s="172">
        <f t="shared" si="0"/>
        <v>3.2965615121605056E-2</v>
      </c>
      <c r="G16" s="173">
        <v>217516.32</v>
      </c>
      <c r="H16" s="174">
        <f t="shared" si="1"/>
        <v>0.11580485102227434</v>
      </c>
      <c r="N16" s="24"/>
    </row>
    <row r="17" spans="2:8" s="14" customFormat="1" ht="20.100000000000001" customHeight="1" x14ac:dyDescent="0.15">
      <c r="B17" s="222" t="s">
        <v>70</v>
      </c>
      <c r="C17" s="216" t="s">
        <v>84</v>
      </c>
      <c r="D17" s="217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 x14ac:dyDescent="0.15">
      <c r="B18" s="223"/>
      <c r="C18" s="208" t="s">
        <v>85</v>
      </c>
      <c r="D18" s="209"/>
      <c r="E18" s="167">
        <v>2</v>
      </c>
      <c r="F18" s="168">
        <f t="shared" si="2"/>
        <v>2.486634340420241E-4</v>
      </c>
      <c r="G18" s="169">
        <v>125.16</v>
      </c>
      <c r="H18" s="170">
        <f t="shared" si="3"/>
        <v>8.2124664006385736E-4</v>
      </c>
    </row>
    <row r="19" spans="2:8" s="14" customFormat="1" ht="20.100000000000001" customHeight="1" x14ac:dyDescent="0.15">
      <c r="B19" s="223"/>
      <c r="C19" s="208" t="s">
        <v>86</v>
      </c>
      <c r="D19" s="209"/>
      <c r="E19" s="167">
        <v>481</v>
      </c>
      <c r="F19" s="168">
        <f t="shared" si="2"/>
        <v>5.9803555887106799E-2</v>
      </c>
      <c r="G19" s="169">
        <v>14903.420000000002</v>
      </c>
      <c r="H19" s="170">
        <f t="shared" si="3"/>
        <v>9.7789897734583686E-2</v>
      </c>
    </row>
    <row r="20" spans="2:8" s="14" customFormat="1" ht="20.100000000000001" customHeight="1" x14ac:dyDescent="0.15">
      <c r="B20" s="223"/>
      <c r="C20" s="208" t="s">
        <v>87</v>
      </c>
      <c r="D20" s="209"/>
      <c r="E20" s="167">
        <v>86</v>
      </c>
      <c r="F20" s="168">
        <f t="shared" si="2"/>
        <v>1.0692527663807037E-2</v>
      </c>
      <c r="G20" s="169">
        <v>3095.3599999999988</v>
      </c>
      <c r="H20" s="170">
        <f t="shared" si="3"/>
        <v>2.031043464196277E-2</v>
      </c>
    </row>
    <row r="21" spans="2:8" s="14" customFormat="1" ht="20.100000000000001" customHeight="1" x14ac:dyDescent="0.15">
      <c r="B21" s="223"/>
      <c r="C21" s="208" t="s">
        <v>88</v>
      </c>
      <c r="D21" s="209"/>
      <c r="E21" s="167">
        <v>376</v>
      </c>
      <c r="F21" s="168">
        <f t="shared" si="2"/>
        <v>4.6748725599900537E-2</v>
      </c>
      <c r="G21" s="169">
        <v>4187.3900000000003</v>
      </c>
      <c r="H21" s="170">
        <f t="shared" si="3"/>
        <v>2.7475870630688685E-2</v>
      </c>
    </row>
    <row r="22" spans="2:8" s="14" customFormat="1" ht="20.100000000000001" customHeight="1" x14ac:dyDescent="0.15">
      <c r="B22" s="223"/>
      <c r="C22" s="208" t="s">
        <v>89</v>
      </c>
      <c r="D22" s="209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 x14ac:dyDescent="0.15">
      <c r="B23" s="223"/>
      <c r="C23" s="208" t="s">
        <v>90</v>
      </c>
      <c r="D23" s="209"/>
      <c r="E23" s="167">
        <v>2466</v>
      </c>
      <c r="F23" s="168">
        <f t="shared" si="2"/>
        <v>0.30660201417381572</v>
      </c>
      <c r="G23" s="169">
        <v>81476.59</v>
      </c>
      <c r="H23" s="170">
        <f t="shared" si="3"/>
        <v>0.53461469943560624</v>
      </c>
    </row>
    <row r="24" spans="2:8" s="14" customFormat="1" ht="20.100000000000001" customHeight="1" x14ac:dyDescent="0.15">
      <c r="B24" s="223"/>
      <c r="C24" s="208" t="s">
        <v>91</v>
      </c>
      <c r="D24" s="209"/>
      <c r="E24" s="167">
        <v>68</v>
      </c>
      <c r="F24" s="168">
        <f t="shared" si="2"/>
        <v>8.4545567574288195E-3</v>
      </c>
      <c r="G24" s="169">
        <v>2327.58</v>
      </c>
      <c r="H24" s="170">
        <f t="shared" si="3"/>
        <v>1.5272589121762808E-2</v>
      </c>
    </row>
    <row r="25" spans="2:8" s="14" customFormat="1" ht="20.100000000000001" customHeight="1" x14ac:dyDescent="0.15">
      <c r="B25" s="223"/>
      <c r="C25" s="208" t="s">
        <v>146</v>
      </c>
      <c r="D25" s="209"/>
      <c r="E25" s="167">
        <v>21</v>
      </c>
      <c r="F25" s="168">
        <f t="shared" si="2"/>
        <v>2.6109660574412533E-3</v>
      </c>
      <c r="G25" s="169">
        <v>844.18</v>
      </c>
      <c r="H25" s="170">
        <f t="shared" si="3"/>
        <v>5.5391497971325268E-3</v>
      </c>
    </row>
    <row r="26" spans="2:8" s="14" customFormat="1" ht="20.100000000000001" customHeight="1" x14ac:dyDescent="0.15">
      <c r="B26" s="223"/>
      <c r="C26" s="208" t="s">
        <v>147</v>
      </c>
      <c r="D26" s="209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 x14ac:dyDescent="0.15">
      <c r="B27" s="223"/>
      <c r="C27" s="208" t="s">
        <v>93</v>
      </c>
      <c r="D27" s="209"/>
      <c r="E27" s="167">
        <v>4294</v>
      </c>
      <c r="F27" s="168">
        <f t="shared" si="2"/>
        <v>0.53388039288822575</v>
      </c>
      <c r="G27" s="169">
        <v>25847.889999999996</v>
      </c>
      <c r="H27" s="170">
        <f t="shared" si="3"/>
        <v>0.16960285087280419</v>
      </c>
    </row>
    <row r="28" spans="2:8" s="14" customFormat="1" ht="20.100000000000001" customHeight="1" x14ac:dyDescent="0.15">
      <c r="B28" s="224"/>
      <c r="C28" s="208" t="s">
        <v>92</v>
      </c>
      <c r="D28" s="209"/>
      <c r="E28" s="171">
        <v>249</v>
      </c>
      <c r="F28" s="172">
        <f t="shared" si="2"/>
        <v>3.0958597538232002E-2</v>
      </c>
      <c r="G28" s="173">
        <v>19594.879999999997</v>
      </c>
      <c r="H28" s="174">
        <f t="shared" si="3"/>
        <v>0.1285732611253953</v>
      </c>
    </row>
    <row r="29" spans="2:8" s="14" customFormat="1" ht="20.100000000000001" customHeight="1" x14ac:dyDescent="0.15">
      <c r="B29" s="220" t="s">
        <v>83</v>
      </c>
      <c r="C29" s="216" t="s">
        <v>74</v>
      </c>
      <c r="D29" s="217"/>
      <c r="E29" s="175">
        <v>152</v>
      </c>
      <c r="F29" s="176">
        <f>E29/SUM(E$29:E$39)</f>
        <v>4.7964657620700533E-2</v>
      </c>
      <c r="G29" s="177">
        <v>21259.05</v>
      </c>
      <c r="H29" s="178">
        <f>G29/SUM(G$29:G$39)</f>
        <v>2.7736925812802609E-2</v>
      </c>
    </row>
    <row r="30" spans="2:8" s="14" customFormat="1" ht="20.100000000000001" customHeight="1" x14ac:dyDescent="0.15">
      <c r="B30" s="221"/>
      <c r="C30" s="208" t="s">
        <v>75</v>
      </c>
      <c r="D30" s="209"/>
      <c r="E30" s="167">
        <v>7</v>
      </c>
      <c r="F30" s="168">
        <f t="shared" ref="F30:F40" si="4">E30/SUM(E$29:E$39)</f>
        <v>2.208898706216472E-3</v>
      </c>
      <c r="G30" s="169">
        <v>885.53</v>
      </c>
      <c r="H30" s="170">
        <f t="shared" ref="H30:H40" si="5">G30/SUM(G$29:G$39)</f>
        <v>1.1553611245568873E-3</v>
      </c>
    </row>
    <row r="31" spans="2:8" s="14" customFormat="1" ht="20.100000000000001" customHeight="1" x14ac:dyDescent="0.15">
      <c r="B31" s="221"/>
      <c r="C31" s="208" t="s">
        <v>76</v>
      </c>
      <c r="D31" s="209"/>
      <c r="E31" s="167">
        <v>160</v>
      </c>
      <c r="F31" s="168">
        <f t="shared" si="4"/>
        <v>5.0489113284947935E-2</v>
      </c>
      <c r="G31" s="169">
        <v>24258.340000000004</v>
      </c>
      <c r="H31" s="170">
        <f t="shared" si="5"/>
        <v>3.1650133798158536E-2</v>
      </c>
    </row>
    <row r="32" spans="2:8" s="14" customFormat="1" ht="20.100000000000001" customHeight="1" x14ac:dyDescent="0.15">
      <c r="B32" s="221"/>
      <c r="C32" s="208" t="s">
        <v>77</v>
      </c>
      <c r="D32" s="209"/>
      <c r="E32" s="167">
        <v>7</v>
      </c>
      <c r="F32" s="168">
        <f t="shared" si="4"/>
        <v>2.208898706216472E-3</v>
      </c>
      <c r="G32" s="169">
        <v>412.29</v>
      </c>
      <c r="H32" s="170">
        <f t="shared" si="5"/>
        <v>5.3791948103797625E-4</v>
      </c>
    </row>
    <row r="33" spans="2:8" s="14" customFormat="1" ht="20.100000000000001" customHeight="1" x14ac:dyDescent="0.15">
      <c r="B33" s="221"/>
      <c r="C33" s="208" t="s">
        <v>78</v>
      </c>
      <c r="D33" s="209"/>
      <c r="E33" s="167">
        <v>594</v>
      </c>
      <c r="F33" s="168">
        <f t="shared" si="4"/>
        <v>0.18744083307036921</v>
      </c>
      <c r="G33" s="169">
        <v>126810.51000000002</v>
      </c>
      <c r="H33" s="170">
        <f t="shared" si="5"/>
        <v>0.1654511235522596</v>
      </c>
    </row>
    <row r="34" spans="2:8" s="14" customFormat="1" ht="20.100000000000001" customHeight="1" x14ac:dyDescent="0.15">
      <c r="B34" s="221"/>
      <c r="C34" s="208" t="s">
        <v>79</v>
      </c>
      <c r="D34" s="209"/>
      <c r="E34" s="167">
        <v>130</v>
      </c>
      <c r="F34" s="168">
        <f t="shared" si="4"/>
        <v>4.1022404544020195E-2</v>
      </c>
      <c r="G34" s="169">
        <v>8294.35</v>
      </c>
      <c r="H34" s="170">
        <f t="shared" si="5"/>
        <v>1.0821733361341139E-2</v>
      </c>
    </row>
    <row r="35" spans="2:8" s="14" customFormat="1" ht="20.100000000000001" customHeight="1" x14ac:dyDescent="0.15">
      <c r="B35" s="221"/>
      <c r="C35" s="208" t="s">
        <v>80</v>
      </c>
      <c r="D35" s="209"/>
      <c r="E35" s="167">
        <v>1945</v>
      </c>
      <c r="F35" s="168">
        <f t="shared" si="4"/>
        <v>0.61375828337014826</v>
      </c>
      <c r="G35" s="169">
        <v>539266.6</v>
      </c>
      <c r="H35" s="170">
        <f t="shared" si="5"/>
        <v>0.70358730411388559</v>
      </c>
    </row>
    <row r="36" spans="2:8" s="14" customFormat="1" ht="20.100000000000001" customHeight="1" x14ac:dyDescent="0.15">
      <c r="B36" s="221"/>
      <c r="C36" s="208" t="s">
        <v>81</v>
      </c>
      <c r="D36" s="209"/>
      <c r="E36" s="167">
        <v>27</v>
      </c>
      <c r="F36" s="168">
        <f t="shared" si="4"/>
        <v>8.5200378668349643E-3</v>
      </c>
      <c r="G36" s="169">
        <v>6588.0899999999992</v>
      </c>
      <c r="H36" s="170">
        <f t="shared" si="5"/>
        <v>8.5955564137657481E-3</v>
      </c>
    </row>
    <row r="37" spans="2:8" s="14" customFormat="1" ht="20.100000000000001" customHeight="1" x14ac:dyDescent="0.15">
      <c r="B37" s="221"/>
      <c r="C37" s="208" t="s">
        <v>82</v>
      </c>
      <c r="D37" s="209"/>
      <c r="E37" s="167">
        <v>29</v>
      </c>
      <c r="F37" s="168">
        <f t="shared" si="4"/>
        <v>9.1511517828968131E-3</v>
      </c>
      <c r="G37" s="169">
        <v>5863.1</v>
      </c>
      <c r="H37" s="170">
        <f t="shared" si="5"/>
        <v>7.6496536643473247E-3</v>
      </c>
    </row>
    <row r="38" spans="2:8" s="14" customFormat="1" ht="20.100000000000001" customHeight="1" x14ac:dyDescent="0.15">
      <c r="B38" s="221"/>
      <c r="C38" s="208" t="s">
        <v>148</v>
      </c>
      <c r="D38" s="209"/>
      <c r="E38" s="167">
        <v>82</v>
      </c>
      <c r="F38" s="168">
        <f t="shared" si="4"/>
        <v>2.5875670558535815E-2</v>
      </c>
      <c r="G38" s="169">
        <v>24114.59</v>
      </c>
      <c r="H38" s="170">
        <f t="shared" si="5"/>
        <v>3.1462581528156328E-2</v>
      </c>
    </row>
    <row r="39" spans="2:8" s="14" customFormat="1" ht="20.100000000000001" customHeight="1" x14ac:dyDescent="0.15">
      <c r="B39" s="221"/>
      <c r="C39" s="210" t="s">
        <v>94</v>
      </c>
      <c r="D39" s="211"/>
      <c r="E39" s="167">
        <v>36</v>
      </c>
      <c r="F39" s="168">
        <f t="shared" si="4"/>
        <v>1.1360050489113285E-2</v>
      </c>
      <c r="G39" s="169">
        <v>8700.5500000000011</v>
      </c>
      <c r="H39" s="184">
        <f t="shared" si="5"/>
        <v>1.135170714968824E-2</v>
      </c>
    </row>
    <row r="40" spans="2:8" s="14" customFormat="1" ht="20.100000000000001" customHeight="1" x14ac:dyDescent="0.15">
      <c r="B40" s="182"/>
      <c r="C40" s="218" t="s">
        <v>149</v>
      </c>
      <c r="D40" s="219"/>
      <c r="E40" s="167">
        <v>1217</v>
      </c>
      <c r="F40" s="185">
        <f t="shared" si="4"/>
        <v>0.38403281792363519</v>
      </c>
      <c r="G40" s="169">
        <v>135825.02000000002</v>
      </c>
      <c r="H40" s="172">
        <f t="shared" si="5"/>
        <v>0.17721245790674708</v>
      </c>
    </row>
    <row r="41" spans="2:8" s="14" customFormat="1" ht="20.100000000000001" customHeight="1" x14ac:dyDescent="0.15">
      <c r="B41" s="212" t="s">
        <v>95</v>
      </c>
      <c r="C41" s="216" t="s">
        <v>96</v>
      </c>
      <c r="D41" s="217"/>
      <c r="E41" s="175">
        <v>3576</v>
      </c>
      <c r="F41" s="176">
        <f>E41/SUM(E$41:E$44)</f>
        <v>0.52619187757504415</v>
      </c>
      <c r="G41" s="177">
        <v>975708.04999999993</v>
      </c>
      <c r="H41" s="178">
        <f>G41/SUM(G$41:G$44)</f>
        <v>0.48985173590008901</v>
      </c>
    </row>
    <row r="42" spans="2:8" s="14" customFormat="1" ht="20.100000000000001" customHeight="1" x14ac:dyDescent="0.15">
      <c r="B42" s="213"/>
      <c r="C42" s="208" t="s">
        <v>97</v>
      </c>
      <c r="D42" s="209"/>
      <c r="E42" s="167">
        <v>2682</v>
      </c>
      <c r="F42" s="168">
        <f t="shared" ref="F42:F44" si="6">E42/SUM(E$41:E$44)</f>
        <v>0.39464390818128309</v>
      </c>
      <c r="G42" s="169">
        <v>814762.75000000012</v>
      </c>
      <c r="H42" s="170">
        <f t="shared" ref="H42:H44" si="7">G42/SUM(G$41:G$44)</f>
        <v>0.40904955886571842</v>
      </c>
    </row>
    <row r="43" spans="2:8" s="14" customFormat="1" ht="20.100000000000001" customHeight="1" x14ac:dyDescent="0.15">
      <c r="B43" s="214"/>
      <c r="C43" s="208" t="s">
        <v>150</v>
      </c>
      <c r="D43" s="209"/>
      <c r="E43" s="183">
        <v>121</v>
      </c>
      <c r="F43" s="168">
        <f t="shared" si="6"/>
        <v>1.7804590935844616E-2</v>
      </c>
      <c r="G43" s="169">
        <v>49252.78</v>
      </c>
      <c r="H43" s="170">
        <f t="shared" si="7"/>
        <v>2.4727232475846836E-2</v>
      </c>
    </row>
    <row r="44" spans="2:8" s="14" customFormat="1" ht="20.100000000000001" customHeight="1" x14ac:dyDescent="0.15">
      <c r="B44" s="215"/>
      <c r="C44" s="218" t="s">
        <v>98</v>
      </c>
      <c r="D44" s="219"/>
      <c r="E44" s="171">
        <v>417</v>
      </c>
      <c r="F44" s="172">
        <f t="shared" si="6"/>
        <v>6.1359623307828133E-2</v>
      </c>
      <c r="G44" s="173">
        <v>152120.02999999994</v>
      </c>
      <c r="H44" s="174">
        <f t="shared" si="7"/>
        <v>7.6371472758345688E-2</v>
      </c>
    </row>
    <row r="45" spans="2:8" s="14" customFormat="1" ht="20.100000000000001" customHeight="1" x14ac:dyDescent="0.15">
      <c r="B45" s="205" t="s">
        <v>113</v>
      </c>
      <c r="C45" s="206"/>
      <c r="D45" s="207"/>
      <c r="E45" s="144">
        <f>SUM(E5:E44)</f>
        <v>50227</v>
      </c>
      <c r="F45" s="179">
        <f>E45/E$45</f>
        <v>1</v>
      </c>
      <c r="G45" s="180">
        <f>SUM(G5:G44)</f>
        <v>4924824.6700000009</v>
      </c>
      <c r="H45" s="181">
        <f>G45/G$45</f>
        <v>1</v>
      </c>
    </row>
    <row r="46" spans="2:8" s="14" customFormat="1" ht="20.100000000000001" customHeight="1" x14ac:dyDescent="0.15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 x14ac:dyDescent="0.15"/>
    <row r="48" spans="2: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  <row r="51" s="14" customFormat="1" ht="20.100000000000001" customHeight="1" x14ac:dyDescent="0.15"/>
    <row r="52" s="14" customFormat="1" ht="20.100000000000001" customHeight="1" x14ac:dyDescent="0.15"/>
    <row r="53" s="14" customFormat="1" ht="20.100000000000001" customHeight="1" x14ac:dyDescent="0.15"/>
    <row r="54" s="14" customFormat="1" ht="20.100000000000001" customHeight="1" x14ac:dyDescent="0.15"/>
    <row r="55" s="14" customFormat="1" ht="20.100000000000001" customHeight="1" x14ac:dyDescent="0.15"/>
    <row r="56" s="14" customFormat="1" ht="20.100000000000001" customHeight="1" x14ac:dyDescent="0.15"/>
    <row r="57" s="14" customFormat="1" ht="20.100000000000001" customHeight="1" x14ac:dyDescent="0.15"/>
    <row r="58" s="14" customFormat="1" ht="20.100000000000001" customHeight="1" x14ac:dyDescent="0.15"/>
    <row r="59" s="14" customFormat="1" ht="20.100000000000001" customHeight="1" x14ac:dyDescent="0.15"/>
    <row r="60" s="14" customFormat="1" ht="20.100000000000001" customHeight="1" x14ac:dyDescent="0.15"/>
    <row r="61" s="14" customFormat="1" ht="20.100000000000001" customHeight="1" x14ac:dyDescent="0.15"/>
    <row r="62" s="14" customFormat="1" ht="20.100000000000001" customHeight="1" x14ac:dyDescent="0.15"/>
    <row r="63" s="14" customFormat="1" ht="20.100000000000001" customHeight="1" x14ac:dyDescent="0.15"/>
    <row r="64" s="14" customFormat="1" ht="20.100000000000001" customHeight="1" x14ac:dyDescent="0.15"/>
    <row r="65" s="14" customFormat="1" ht="20.100000000000001" customHeight="1" x14ac:dyDescent="0.15"/>
    <row r="66" s="14" customFormat="1" ht="20.100000000000001" customHeight="1" x14ac:dyDescent="0.15"/>
    <row r="67" s="14" customFormat="1" ht="20.100000000000001" customHeight="1" x14ac:dyDescent="0.15"/>
    <row r="68" s="14" customFormat="1" ht="20.100000000000001" customHeight="1" x14ac:dyDescent="0.15"/>
    <row r="69" s="14" customFormat="1" ht="20.100000000000001" customHeight="1" x14ac:dyDescent="0.15"/>
    <row r="70" s="14" customFormat="1" ht="20.100000000000001" customHeight="1" x14ac:dyDescent="0.15"/>
    <row r="71" s="14" customFormat="1" ht="20.100000000000001" customHeight="1" x14ac:dyDescent="0.15"/>
    <row r="72" s="14" customFormat="1" ht="20.100000000000001" customHeight="1" x14ac:dyDescent="0.15"/>
    <row r="73" s="14" customFormat="1" ht="20.100000000000001" customHeight="1" x14ac:dyDescent="0.15"/>
    <row r="74" s="14" customFormat="1" ht="20.100000000000001" customHeight="1" x14ac:dyDescent="0.15"/>
    <row r="75" s="14" customFormat="1" ht="20.100000000000001" customHeight="1" x14ac:dyDescent="0.15"/>
    <row r="76" s="14" customFormat="1" ht="20.100000000000001" customHeight="1" x14ac:dyDescent="0.15"/>
    <row r="77" s="14" customFormat="1" ht="20.100000000000001" customHeight="1" x14ac:dyDescent="0.15"/>
    <row r="78" s="14" customFormat="1" ht="20.100000000000001" customHeight="1" x14ac:dyDescent="0.15"/>
    <row r="79" s="14" customFormat="1" ht="20.100000000000001" customHeight="1" x14ac:dyDescent="0.15"/>
    <row r="80" s="14" customFormat="1" ht="20.100000000000001" customHeight="1" x14ac:dyDescent="0.15"/>
    <row r="81" s="14" customFormat="1" ht="20.100000000000001" customHeight="1" x14ac:dyDescent="0.15"/>
    <row r="82" s="14" customFormat="1" ht="20.100000000000001" customHeight="1" x14ac:dyDescent="0.15"/>
    <row r="83" s="14" customFormat="1" ht="20.100000000000001" customHeight="1" x14ac:dyDescent="0.15"/>
    <row r="84" s="14" customFormat="1" ht="20.100000000000001" customHeight="1" x14ac:dyDescent="0.15"/>
    <row r="85" s="14" customFormat="1" ht="20.100000000000001" customHeight="1" x14ac:dyDescent="0.15"/>
    <row r="86" s="14" customFormat="1" ht="20.100000000000001" customHeight="1" x14ac:dyDescent="0.15"/>
    <row r="87" s="14" customFormat="1" ht="20.100000000000001" customHeight="1" x14ac:dyDescent="0.15"/>
    <row r="88" s="14" customFormat="1" ht="20.100000000000001" customHeight="1" x14ac:dyDescent="0.15"/>
    <row r="89" s="14" customFormat="1" ht="20.100000000000001" customHeight="1" x14ac:dyDescent="0.15"/>
    <row r="90" s="14" customFormat="1" ht="20.100000000000001" customHeight="1" x14ac:dyDescent="0.15"/>
    <row r="91" s="14" customFormat="1" ht="20.100000000000001" customHeight="1" x14ac:dyDescent="0.15"/>
    <row r="92" s="14" customFormat="1" ht="20.100000000000001" customHeight="1" x14ac:dyDescent="0.15"/>
    <row r="93" s="14" customFormat="1" ht="20.100000000000001" customHeight="1" x14ac:dyDescent="0.15"/>
    <row r="94" s="14" customFormat="1" ht="20.100000000000001" customHeight="1" x14ac:dyDescent="0.15"/>
    <row r="95" s="14" customFormat="1" ht="20.100000000000001" customHeight="1" x14ac:dyDescent="0.15"/>
    <row r="96" s="14" customFormat="1" ht="20.100000000000001" customHeight="1" x14ac:dyDescent="0.15"/>
    <row r="97" s="14" customFormat="1" ht="20.100000000000001" customHeight="1" x14ac:dyDescent="0.15"/>
    <row r="98" s="14" customFormat="1" ht="20.100000000000001" customHeight="1" x14ac:dyDescent="0.15"/>
    <row r="99" s="14" customFormat="1" ht="20.100000000000001" customHeight="1" x14ac:dyDescent="0.15"/>
    <row r="100" s="14" customFormat="1" ht="20.100000000000001" customHeight="1" x14ac:dyDescent="0.15"/>
    <row r="101" s="14" customFormat="1" ht="20.100000000000001" customHeight="1" x14ac:dyDescent="0.15"/>
    <row r="102" s="14" customFormat="1" ht="20.100000000000001" customHeight="1" x14ac:dyDescent="0.15"/>
    <row r="103" s="14" customFormat="1" ht="20.100000000000001" customHeight="1" x14ac:dyDescent="0.15"/>
    <row r="104" s="14" customFormat="1" ht="20.100000000000001" customHeight="1" x14ac:dyDescent="0.15"/>
    <row r="105" s="14" customFormat="1" ht="20.100000000000001" customHeight="1" x14ac:dyDescent="0.15"/>
    <row r="106" s="14" customFormat="1" ht="20.100000000000001" customHeight="1" x14ac:dyDescent="0.15"/>
  </sheetData>
  <mergeCells count="50">
    <mergeCell ref="C43:D43"/>
    <mergeCell ref="C14:D14"/>
    <mergeCell ref="C26:D26"/>
    <mergeCell ref="C38:D38"/>
    <mergeCell ref="C40:D40"/>
    <mergeCell ref="C16:D16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 x14ac:dyDescent="0.1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 x14ac:dyDescent="0.15">
      <c r="A1" s="13" t="s">
        <v>143</v>
      </c>
    </row>
    <row r="2" spans="1:13" s="14" customFormat="1" ht="20.100000000000001" customHeight="1" x14ac:dyDescent="0.15"/>
    <row r="3" spans="1:13" s="14" customFormat="1" ht="31.5" customHeight="1" x14ac:dyDescent="0.15">
      <c r="B3" s="244" t="s">
        <v>58</v>
      </c>
      <c r="C3" s="245"/>
      <c r="D3" s="136" t="s">
        <v>60</v>
      </c>
      <c r="E3" s="137" t="s">
        <v>63</v>
      </c>
      <c r="F3" s="137" t="s">
        <v>64</v>
      </c>
      <c r="G3" s="138" t="s">
        <v>61</v>
      </c>
      <c r="H3" s="139" t="s">
        <v>62</v>
      </c>
    </row>
    <row r="4" spans="1:13" s="14" customFormat="1" ht="20.100000000000001" customHeight="1" x14ac:dyDescent="0.15">
      <c r="B4" s="242" t="s">
        <v>27</v>
      </c>
      <c r="C4" s="243"/>
      <c r="D4" s="62">
        <v>3254</v>
      </c>
      <c r="E4" s="67">
        <v>59875.429999999993</v>
      </c>
      <c r="F4" s="67">
        <f>E4*1000/D4</f>
        <v>18400.562384757221</v>
      </c>
      <c r="G4" s="67">
        <v>50030</v>
      </c>
      <c r="H4" s="63">
        <f>F4/G4</f>
        <v>0.36779057335113374</v>
      </c>
      <c r="K4" s="14">
        <f>D4*G4</f>
        <v>162797620</v>
      </c>
      <c r="L4" s="14" t="s">
        <v>27</v>
      </c>
      <c r="M4" s="24">
        <f>G4-F4</f>
        <v>31629.437615242779</v>
      </c>
    </row>
    <row r="5" spans="1:13" s="14" customFormat="1" ht="20.100000000000001" customHeight="1" x14ac:dyDescent="0.15">
      <c r="B5" s="238" t="s">
        <v>28</v>
      </c>
      <c r="C5" s="239"/>
      <c r="D5" s="64">
        <v>3161</v>
      </c>
      <c r="E5" s="68">
        <v>92514.940000000017</v>
      </c>
      <c r="F5" s="68">
        <f t="shared" ref="F5:F13" si="0">E5*1000/D5</f>
        <v>29267.617842454925</v>
      </c>
      <c r="G5" s="68">
        <v>104730</v>
      </c>
      <c r="H5" s="65">
        <f t="shared" ref="H5:H10" si="1">F5/G5</f>
        <v>0.27945782337873509</v>
      </c>
      <c r="K5" s="14">
        <f t="shared" ref="K5:K10" si="2">D5*G5</f>
        <v>331051530</v>
      </c>
      <c r="L5" s="14" t="s">
        <v>28</v>
      </c>
      <c r="M5" s="24">
        <f t="shared" ref="M5:M10" si="3">G5-F5</f>
        <v>75462.382157545071</v>
      </c>
    </row>
    <row r="6" spans="1:13" s="14" customFormat="1" ht="20.100000000000001" customHeight="1" x14ac:dyDescent="0.15">
      <c r="B6" s="238" t="s">
        <v>29</v>
      </c>
      <c r="C6" s="239"/>
      <c r="D6" s="64">
        <v>6206</v>
      </c>
      <c r="E6" s="68">
        <v>550729.36</v>
      </c>
      <c r="F6" s="68">
        <f t="shared" si="0"/>
        <v>88741.437318723809</v>
      </c>
      <c r="G6" s="68">
        <v>166920</v>
      </c>
      <c r="H6" s="65">
        <f t="shared" si="1"/>
        <v>0.53164053030627734</v>
      </c>
      <c r="K6" s="14">
        <f t="shared" si="2"/>
        <v>1035905520</v>
      </c>
      <c r="L6" s="14" t="s">
        <v>29</v>
      </c>
      <c r="M6" s="24">
        <f t="shared" si="3"/>
        <v>78178.562681276191</v>
      </c>
    </row>
    <row r="7" spans="1:13" s="14" customFormat="1" ht="20.100000000000001" customHeight="1" x14ac:dyDescent="0.15">
      <c r="B7" s="238" t="s">
        <v>30</v>
      </c>
      <c r="C7" s="239"/>
      <c r="D7" s="64">
        <v>3754</v>
      </c>
      <c r="E7" s="68">
        <v>435067.39000000007</v>
      </c>
      <c r="F7" s="68">
        <f t="shared" si="0"/>
        <v>115894.35002663826</v>
      </c>
      <c r="G7" s="68">
        <v>196160</v>
      </c>
      <c r="H7" s="65">
        <f t="shared" si="1"/>
        <v>0.59081540592698956</v>
      </c>
      <c r="K7" s="14">
        <f t="shared" si="2"/>
        <v>736384640</v>
      </c>
      <c r="L7" s="14" t="s">
        <v>30</v>
      </c>
      <c r="M7" s="24">
        <f t="shared" si="3"/>
        <v>80265.649973361738</v>
      </c>
    </row>
    <row r="8" spans="1:13" s="14" customFormat="1" ht="20.100000000000001" customHeight="1" x14ac:dyDescent="0.15">
      <c r="B8" s="238" t="s">
        <v>31</v>
      </c>
      <c r="C8" s="239"/>
      <c r="D8" s="64">
        <v>2204</v>
      </c>
      <c r="E8" s="68">
        <v>331665.37999999989</v>
      </c>
      <c r="F8" s="68">
        <f t="shared" si="0"/>
        <v>150483.38475499087</v>
      </c>
      <c r="G8" s="68">
        <v>269310</v>
      </c>
      <c r="H8" s="65">
        <f t="shared" si="1"/>
        <v>0.55877384707211342</v>
      </c>
      <c r="K8" s="14">
        <f t="shared" si="2"/>
        <v>593559240</v>
      </c>
      <c r="L8" s="14" t="s">
        <v>31</v>
      </c>
      <c r="M8" s="24">
        <f t="shared" si="3"/>
        <v>118826.61524500913</v>
      </c>
    </row>
    <row r="9" spans="1:13" s="14" customFormat="1" ht="20.100000000000001" customHeight="1" x14ac:dyDescent="0.15">
      <c r="B9" s="238" t="s">
        <v>32</v>
      </c>
      <c r="C9" s="239"/>
      <c r="D9" s="64">
        <v>2001</v>
      </c>
      <c r="E9" s="68">
        <v>366243.39</v>
      </c>
      <c r="F9" s="68">
        <f t="shared" si="0"/>
        <v>183030.17991004497</v>
      </c>
      <c r="G9" s="68">
        <v>308060</v>
      </c>
      <c r="H9" s="65">
        <f t="shared" si="1"/>
        <v>0.594138089690466</v>
      </c>
      <c r="K9" s="14">
        <f t="shared" si="2"/>
        <v>616428060</v>
      </c>
      <c r="L9" s="14" t="s">
        <v>32</v>
      </c>
      <c r="M9" s="24">
        <f t="shared" si="3"/>
        <v>125029.82008995503</v>
      </c>
    </row>
    <row r="10" spans="1:13" s="14" customFormat="1" ht="20.100000000000001" customHeight="1" x14ac:dyDescent="0.15">
      <c r="B10" s="240" t="s">
        <v>33</v>
      </c>
      <c r="C10" s="241"/>
      <c r="D10" s="72">
        <v>967</v>
      </c>
      <c r="E10" s="73">
        <v>194607.15000000002</v>
      </c>
      <c r="F10" s="73">
        <f t="shared" si="0"/>
        <v>201248.3453981386</v>
      </c>
      <c r="G10" s="73">
        <v>360650</v>
      </c>
      <c r="H10" s="75">
        <f t="shared" si="1"/>
        <v>0.55801565339841563</v>
      </c>
      <c r="K10" s="14">
        <f t="shared" si="2"/>
        <v>348748550</v>
      </c>
      <c r="L10" s="14" t="s">
        <v>33</v>
      </c>
      <c r="M10" s="24">
        <f t="shared" si="3"/>
        <v>159401.6546018614</v>
      </c>
    </row>
    <row r="11" spans="1:13" s="14" customFormat="1" ht="20.100000000000001" customHeight="1" x14ac:dyDescent="0.15">
      <c r="B11" s="242" t="s">
        <v>65</v>
      </c>
      <c r="C11" s="243"/>
      <c r="D11" s="62">
        <f>SUM(D4:D5)</f>
        <v>6415</v>
      </c>
      <c r="E11" s="67">
        <f>SUM(E4:E5)</f>
        <v>152390.37</v>
      </c>
      <c r="F11" s="67">
        <f t="shared" si="0"/>
        <v>23755.318784099767</v>
      </c>
      <c r="G11" s="82"/>
      <c r="H11" s="63">
        <f>SUM(E4:E5)*1000/SUM(K4:K5)</f>
        <v>0.3085767587126555</v>
      </c>
    </row>
    <row r="12" spans="1:13" s="14" customFormat="1" ht="20.100000000000001" customHeight="1" x14ac:dyDescent="0.15">
      <c r="B12" s="240" t="s">
        <v>59</v>
      </c>
      <c r="C12" s="241"/>
      <c r="D12" s="66">
        <f>SUM(D6:D10)</f>
        <v>15132</v>
      </c>
      <c r="E12" s="78">
        <f>SUM(E6:E10)</f>
        <v>1878312.67</v>
      </c>
      <c r="F12" s="69">
        <f t="shared" si="0"/>
        <v>124128.51374570446</v>
      </c>
      <c r="G12" s="83"/>
      <c r="H12" s="70">
        <f>SUM(E6:E10)*1000/SUM(K6:K10)</f>
        <v>0.56388411989613973</v>
      </c>
    </row>
    <row r="13" spans="1:13" s="14" customFormat="1" ht="20.100000000000001" customHeight="1" x14ac:dyDescent="0.15">
      <c r="B13" s="244" t="s">
        <v>66</v>
      </c>
      <c r="C13" s="245"/>
      <c r="D13" s="71">
        <f>SUM(D11:D12)</f>
        <v>21547</v>
      </c>
      <c r="E13" s="79">
        <f>SUM(E11:E12)</f>
        <v>2030703.04</v>
      </c>
      <c r="F13" s="74">
        <f t="shared" si="0"/>
        <v>94245.279621292982</v>
      </c>
      <c r="G13" s="77"/>
      <c r="H13" s="76">
        <f>SUM(E4:E10)*1000/SUM(K4:K10)</f>
        <v>0.53092008367666566</v>
      </c>
    </row>
    <row r="14" spans="1:13" s="14" customFormat="1" ht="20.100000000000001" customHeight="1" x14ac:dyDescent="0.15"/>
    <row r="15" spans="1:13" s="14" customFormat="1" ht="20.100000000000001" customHeight="1" x14ac:dyDescent="0.15"/>
    <row r="16" spans="1:13" s="14" customFormat="1" ht="20.100000000000001" customHeight="1" x14ac:dyDescent="0.15"/>
    <row r="17" s="14" customFormat="1" ht="20.100000000000001" customHeight="1" x14ac:dyDescent="0.15"/>
    <row r="18" s="14" customFormat="1" ht="20.100000000000001" customHeight="1" x14ac:dyDescent="0.15"/>
    <row r="19" s="14" customFormat="1" ht="20.100000000000001" customHeight="1" x14ac:dyDescent="0.15"/>
    <row r="20" s="14" customFormat="1" ht="20.100000000000001" customHeight="1" x14ac:dyDescent="0.15"/>
    <row r="21" s="14" customFormat="1" ht="20.100000000000001" customHeight="1" x14ac:dyDescent="0.15"/>
    <row r="22" s="14" customFormat="1" ht="20.100000000000001" customHeight="1" x14ac:dyDescent="0.15"/>
    <row r="23" s="14" customFormat="1" ht="20.100000000000001" customHeight="1" x14ac:dyDescent="0.15"/>
    <row r="24" s="14" customFormat="1" ht="20.100000000000001" customHeight="1" x14ac:dyDescent="0.15"/>
    <row r="25" s="14" customFormat="1" ht="20.100000000000001" customHeight="1" x14ac:dyDescent="0.15"/>
    <row r="26" s="14" customFormat="1" ht="20.100000000000001" customHeight="1" x14ac:dyDescent="0.15"/>
    <row r="27" s="14" customFormat="1" ht="20.100000000000001" customHeight="1" x14ac:dyDescent="0.15"/>
    <row r="28" s="14" customFormat="1" ht="20.100000000000001" customHeight="1" x14ac:dyDescent="0.15"/>
    <row r="29" s="14" customFormat="1" ht="20.100000000000001" customHeight="1" x14ac:dyDescent="0.15"/>
    <row r="30" s="14" customFormat="1" ht="20.100000000000001" customHeight="1" x14ac:dyDescent="0.15"/>
    <row r="31" s="14" customFormat="1" ht="20.100000000000001" customHeight="1" x14ac:dyDescent="0.15"/>
    <row r="32" s="14" customFormat="1" ht="20.100000000000001" customHeight="1" x14ac:dyDescent="0.15"/>
    <row r="33" s="14" customFormat="1" ht="20.100000000000001" customHeight="1" x14ac:dyDescent="0.15"/>
    <row r="34" s="14" customFormat="1" ht="20.100000000000001" customHeight="1" x14ac:dyDescent="0.15"/>
    <row r="35" s="14" customFormat="1" ht="20.100000000000001" customHeight="1" x14ac:dyDescent="0.15"/>
    <row r="36" s="14" customFormat="1" ht="20.100000000000001" customHeight="1" x14ac:dyDescent="0.15"/>
    <row r="37" s="14" customFormat="1" ht="20.100000000000001" customHeight="1" x14ac:dyDescent="0.15"/>
    <row r="38" s="14" customFormat="1" ht="20.100000000000001" customHeight="1" x14ac:dyDescent="0.15"/>
    <row r="39" s="14" customFormat="1" ht="20.100000000000001" customHeight="1" x14ac:dyDescent="0.15"/>
    <row r="40" s="14" customFormat="1" ht="20.100000000000001" customHeight="1" x14ac:dyDescent="0.15"/>
    <row r="41" s="14" customFormat="1" ht="20.100000000000001" customHeight="1" x14ac:dyDescent="0.15"/>
    <row r="42" s="14" customFormat="1" ht="20.100000000000001" customHeight="1" x14ac:dyDescent="0.15"/>
    <row r="43" s="14" customFormat="1" ht="20.100000000000001" customHeight="1" x14ac:dyDescent="0.15"/>
    <row r="44" s="14" customFormat="1" ht="20.100000000000001" customHeight="1" x14ac:dyDescent="0.15"/>
    <row r="45" s="14" customFormat="1" ht="20.100000000000001" customHeight="1" x14ac:dyDescent="0.15"/>
    <row r="46" s="14" customFormat="1" ht="20.100000000000001" customHeight="1" x14ac:dyDescent="0.15"/>
    <row r="47" s="14" customFormat="1" ht="20.100000000000001" customHeight="1" x14ac:dyDescent="0.15"/>
    <row r="4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B11:C11"/>
    <mergeCell ref="B12:C12"/>
    <mergeCell ref="B13:C13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08月状況（表紙）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'08月状況（表紙）'!Print_Area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松永 達朗</cp:lastModifiedBy>
  <cp:lastPrinted>2018-11-09T01:45:55Z</cp:lastPrinted>
  <dcterms:created xsi:type="dcterms:W3CDTF">2003-07-11T02:30:35Z</dcterms:created>
  <dcterms:modified xsi:type="dcterms:W3CDTF">2019-10-04T04:44:02Z</dcterms:modified>
</cp:coreProperties>
</file>