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4.71\070-本部-事業推進係-共有フォルダ\⑥31年度\(05)統計関係\201909\"/>
    </mc:Choice>
  </mc:AlternateContent>
  <bookViews>
    <workbookView xWindow="-915" yWindow="5130" windowWidth="15480" windowHeight="6480"/>
  </bookViews>
  <sheets>
    <sheet name="09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'09月状況（表紙）'!$A$1:$L$45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'認定者数（2-1.2）'!$A$1:$L$45</definedName>
  </definedNames>
  <calcPr calcId="152511"/>
</workbook>
</file>

<file path=xl/calcChain.xml><?xml version="1.0" encoding="utf-8"?>
<calcChain xmlns="http://schemas.openxmlformats.org/spreadsheetml/2006/main">
  <c r="H12" i="12" l="1"/>
  <c r="F12" i="12"/>
  <c r="H43" i="12" l="1"/>
  <c r="F43" i="12"/>
  <c r="H40" i="12"/>
  <c r="H38" i="12"/>
  <c r="F40" i="12"/>
  <c r="F38" i="12"/>
  <c r="H26" i="12"/>
  <c r="F26" i="12"/>
  <c r="H14" i="12"/>
  <c r="F14" i="12"/>
  <c r="K6" i="10" l="1"/>
  <c r="G45" i="12" l="1"/>
  <c r="K4" i="13" l="1"/>
  <c r="H44" i="12"/>
  <c r="H42" i="12"/>
  <c r="H41" i="12"/>
  <c r="F44" i="12"/>
  <c r="F42" i="12"/>
  <c r="F41" i="12"/>
  <c r="H39" i="12"/>
  <c r="H37" i="12"/>
  <c r="H36" i="12"/>
  <c r="H35" i="12"/>
  <c r="H34" i="12"/>
  <c r="H33" i="12"/>
  <c r="H32" i="12"/>
  <c r="H31" i="12"/>
  <c r="H30" i="12"/>
  <c r="H29" i="12"/>
  <c r="F39" i="12"/>
  <c r="F37" i="12"/>
  <c r="F36" i="12"/>
  <c r="F35" i="12"/>
  <c r="F34" i="12"/>
  <c r="F33" i="12"/>
  <c r="F32" i="12"/>
  <c r="F31" i="12"/>
  <c r="F30" i="12"/>
  <c r="F29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5" i="12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K4" i="10" l="1"/>
  <c r="K9" i="10" l="1"/>
  <c r="G5" i="9"/>
  <c r="F5" i="9"/>
  <c r="E5" i="9"/>
  <c r="C5" i="9"/>
  <c r="D13" i="9"/>
  <c r="H13" i="9" s="1"/>
  <c r="D12" i="9"/>
  <c r="D11" i="9"/>
  <c r="D10" i="9"/>
  <c r="D9" i="9"/>
  <c r="D8" i="9"/>
  <c r="D7" i="9"/>
  <c r="D6" i="9"/>
  <c r="H7" i="9" l="1"/>
  <c r="L25" i="10"/>
  <c r="J7" i="9"/>
  <c r="H11" i="9"/>
  <c r="L29" i="10"/>
  <c r="J11" i="9"/>
  <c r="H8" i="9"/>
  <c r="L26" i="10"/>
  <c r="J8" i="9"/>
  <c r="H12" i="9"/>
  <c r="L30" i="10"/>
  <c r="J12" i="9"/>
  <c r="H9" i="9"/>
  <c r="L27" i="10"/>
  <c r="J9" i="9"/>
  <c r="L31" i="10"/>
  <c r="J13" i="9"/>
  <c r="H6" i="9"/>
  <c r="L24" i="10"/>
  <c r="J6" i="9"/>
  <c r="H10" i="9"/>
  <c r="L28" i="10"/>
  <c r="J10" i="9"/>
  <c r="L5" i="9"/>
  <c r="K5" i="9"/>
  <c r="D5" i="9"/>
  <c r="L6" i="10" s="1"/>
  <c r="H5" i="9" l="1"/>
  <c r="L32" i="10"/>
  <c r="L7" i="10"/>
  <c r="L5" i="10"/>
  <c r="L4" i="10"/>
  <c r="J5" i="9"/>
</calcChain>
</file>

<file path=xl/sharedStrings.xml><?xml version="1.0" encoding="utf-8"?>
<sst xmlns="http://schemas.openxmlformats.org/spreadsheetml/2006/main" count="208" uniqueCount="154">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</sst>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0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6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2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60747</c:v>
                </c:pt>
                <c:pt idx="1">
                  <c:v>29025</c:v>
                </c:pt>
                <c:pt idx="2">
                  <c:v>15265</c:v>
                </c:pt>
                <c:pt idx="3">
                  <c:v>10168</c:v>
                </c:pt>
                <c:pt idx="4">
                  <c:v>14040</c:v>
                </c:pt>
                <c:pt idx="5">
                  <c:v>31952</c:v>
                </c:pt>
                <c:pt idx="6">
                  <c:v>41137</c:v>
                </c:pt>
                <c:pt idx="7">
                  <c:v>17610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24071</c:v>
                </c:pt>
                <c:pt idx="1">
                  <c:v>14914</c:v>
                </c:pt>
                <c:pt idx="2">
                  <c:v>9336</c:v>
                </c:pt>
                <c:pt idx="3">
                  <c:v>5017</c:v>
                </c:pt>
                <c:pt idx="4">
                  <c:v>6952</c:v>
                </c:pt>
                <c:pt idx="5">
                  <c:v>15142</c:v>
                </c:pt>
                <c:pt idx="6">
                  <c:v>24523</c:v>
                </c:pt>
                <c:pt idx="7">
                  <c:v>9544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20391</c:v>
                </c:pt>
                <c:pt idx="1">
                  <c:v>15453</c:v>
                </c:pt>
                <c:pt idx="2">
                  <c:v>9486</c:v>
                </c:pt>
                <c:pt idx="3">
                  <c:v>4685</c:v>
                </c:pt>
                <c:pt idx="4">
                  <c:v>7360</c:v>
                </c:pt>
                <c:pt idx="5">
                  <c:v>16136</c:v>
                </c:pt>
                <c:pt idx="6">
                  <c:v>24791</c:v>
                </c:pt>
                <c:pt idx="7">
                  <c:v>10910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54841192"/>
        <c:axId val="354841976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0.23840086648328965</c:v>
                </c:pt>
                <c:pt idx="1">
                  <c:v>0.32498929794520548</c:v>
                </c:pt>
                <c:pt idx="2">
                  <c:v>0.3648240037215072</c:v>
                </c:pt>
                <c:pt idx="3">
                  <c:v>0.30335813895316116</c:v>
                </c:pt>
                <c:pt idx="4">
                  <c:v>0.31720561182650325</c:v>
                </c:pt>
                <c:pt idx="5">
                  <c:v>0.31327497445964625</c:v>
                </c:pt>
                <c:pt idx="6">
                  <c:v>0.35540340888616628</c:v>
                </c:pt>
                <c:pt idx="7">
                  <c:v>0.34983238694670588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839624"/>
        <c:axId val="354838840"/>
      </c:lineChart>
      <c:catAx>
        <c:axId val="354841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54841976"/>
        <c:crosses val="autoZero"/>
        <c:auto val="1"/>
        <c:lblAlgn val="ctr"/>
        <c:lblOffset val="100"/>
        <c:noMultiLvlLbl val="0"/>
      </c:catAx>
      <c:valAx>
        <c:axId val="3548419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54841192"/>
        <c:crosses val="autoZero"/>
        <c:crossBetween val="between"/>
      </c:valAx>
      <c:valAx>
        <c:axId val="35483884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54839624"/>
        <c:crosses val="max"/>
        <c:crossBetween val="between"/>
      </c:valAx>
      <c:catAx>
        <c:axId val="354839624"/>
        <c:scaling>
          <c:orientation val="minMax"/>
        </c:scaling>
        <c:delete val="1"/>
        <c:axPos val="b"/>
        <c:majorTickMark val="out"/>
        <c:minorTickMark val="none"/>
        <c:tickLblPos val="nextTo"/>
        <c:crossAx val="354838840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3597</c:v>
                </c:pt>
                <c:pt idx="1">
                  <c:v>2713</c:v>
                </c:pt>
                <c:pt idx="2">
                  <c:v>146</c:v>
                </c:pt>
                <c:pt idx="3">
                  <c:v>358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950300.10000000009</c:v>
                </c:pt>
                <c:pt idx="1">
                  <c:v>805141</c:v>
                </c:pt>
                <c:pt idx="2">
                  <c:v>59964.97</c:v>
                </c:pt>
                <c:pt idx="3">
                  <c:v>128031.63000000002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22492.850000000006</c:v>
                </c:pt>
                <c:pt idx="1">
                  <c:v>1016.56</c:v>
                </c:pt>
                <c:pt idx="2">
                  <c:v>23482.26</c:v>
                </c:pt>
                <c:pt idx="3">
                  <c:v>503.79</c:v>
                </c:pt>
                <c:pt idx="4">
                  <c:v>126672.34</c:v>
                </c:pt>
                <c:pt idx="5">
                  <c:v>8099.0200000000013</c:v>
                </c:pt>
                <c:pt idx="6">
                  <c:v>515686.77999999985</c:v>
                </c:pt>
                <c:pt idx="7">
                  <c:v>6463.170000000001</c:v>
                </c:pt>
                <c:pt idx="8">
                  <c:v>5282.12</c:v>
                </c:pt>
                <c:pt idx="9">
                  <c:v>24230.11</c:v>
                </c:pt>
                <c:pt idx="10">
                  <c:v>9909.49</c:v>
                </c:pt>
                <c:pt idx="11">
                  <c:v>134907.12000000005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052080"/>
        <c:axId val="358055216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157</c:v>
                </c:pt>
                <c:pt idx="1">
                  <c:v>7</c:v>
                </c:pt>
                <c:pt idx="2">
                  <c:v>155</c:v>
                </c:pt>
                <c:pt idx="3">
                  <c:v>9</c:v>
                </c:pt>
                <c:pt idx="4">
                  <c:v>596</c:v>
                </c:pt>
                <c:pt idx="5">
                  <c:v>128</c:v>
                </c:pt>
                <c:pt idx="6">
                  <c:v>1925</c:v>
                </c:pt>
                <c:pt idx="7">
                  <c:v>27</c:v>
                </c:pt>
                <c:pt idx="8">
                  <c:v>29</c:v>
                </c:pt>
                <c:pt idx="9">
                  <c:v>85</c:v>
                </c:pt>
                <c:pt idx="10">
                  <c:v>41</c:v>
                </c:pt>
                <c:pt idx="11">
                  <c:v>1227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048944"/>
        <c:axId val="358053256"/>
      </c:lineChart>
      <c:catAx>
        <c:axId val="358048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58053256"/>
        <c:crosses val="autoZero"/>
        <c:auto val="1"/>
        <c:lblAlgn val="ctr"/>
        <c:lblOffset val="100"/>
        <c:noMultiLvlLbl val="0"/>
      </c:catAx>
      <c:valAx>
        <c:axId val="3580532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58048944"/>
        <c:crosses val="autoZero"/>
        <c:crossBetween val="between"/>
      </c:valAx>
      <c:valAx>
        <c:axId val="35805521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58052080"/>
        <c:crosses val="max"/>
        <c:crossBetween val="between"/>
      </c:valAx>
      <c:catAx>
        <c:axId val="358052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805521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18541.804742839544</c:v>
                </c:pt>
                <c:pt idx="1">
                  <c:v>29377.164932198044</c:v>
                </c:pt>
                <c:pt idx="2">
                  <c:v>88359.44194996795</c:v>
                </c:pt>
                <c:pt idx="3">
                  <c:v>114811.77110993097</c:v>
                </c:pt>
                <c:pt idx="4">
                  <c:v>149131.47763217348</c:v>
                </c:pt>
                <c:pt idx="5">
                  <c:v>179565.1806036616</c:v>
                </c:pt>
                <c:pt idx="6">
                  <c:v>191952.11907164491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054432"/>
        <c:axId val="358053648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3247</c:v>
                </c:pt>
                <c:pt idx="1">
                  <c:v>3171</c:v>
                </c:pt>
                <c:pt idx="2">
                  <c:v>6236</c:v>
                </c:pt>
                <c:pt idx="3">
                  <c:v>3766</c:v>
                </c:pt>
                <c:pt idx="4">
                  <c:v>2213</c:v>
                </c:pt>
                <c:pt idx="5">
                  <c:v>2021</c:v>
                </c:pt>
                <c:pt idx="6">
                  <c:v>991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048552"/>
        <c:axId val="358051296"/>
      </c:lineChart>
      <c:catAx>
        <c:axId val="358048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58051296"/>
        <c:crosses val="autoZero"/>
        <c:auto val="1"/>
        <c:lblAlgn val="ctr"/>
        <c:lblOffset val="100"/>
        <c:noMultiLvlLbl val="0"/>
      </c:catAx>
      <c:valAx>
        <c:axId val="35805129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58048552"/>
        <c:crosses val="autoZero"/>
        <c:crossBetween val="between"/>
      </c:valAx>
      <c:valAx>
        <c:axId val="35805364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58054432"/>
        <c:crosses val="max"/>
        <c:crossBetween val="between"/>
      </c:valAx>
      <c:catAx>
        <c:axId val="358054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8053648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049336"/>
        <c:axId val="358047768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18541.804742839544</c:v>
                </c:pt>
                <c:pt idx="1">
                  <c:v>29377.164932198044</c:v>
                </c:pt>
                <c:pt idx="2">
                  <c:v>88359.44194996795</c:v>
                </c:pt>
                <c:pt idx="3">
                  <c:v>114811.77110993097</c:v>
                </c:pt>
                <c:pt idx="4">
                  <c:v>149131.47763217348</c:v>
                </c:pt>
                <c:pt idx="5">
                  <c:v>179565.1806036616</c:v>
                </c:pt>
                <c:pt idx="6">
                  <c:v>191952.11907164491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8049728"/>
        <c:axId val="358048160"/>
      </c:barChart>
      <c:catAx>
        <c:axId val="358049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58047768"/>
        <c:crosses val="autoZero"/>
        <c:auto val="1"/>
        <c:lblAlgn val="ctr"/>
        <c:lblOffset val="100"/>
        <c:noMultiLvlLbl val="0"/>
      </c:catAx>
      <c:valAx>
        <c:axId val="35804776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58049336"/>
        <c:crosses val="autoZero"/>
        <c:crossBetween val="between"/>
      </c:valAx>
      <c:valAx>
        <c:axId val="358048160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358049728"/>
        <c:crosses val="max"/>
        <c:crossBetween val="between"/>
      </c:valAx>
      <c:catAx>
        <c:axId val="358049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8048160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7652</c:v>
                </c:pt>
                <c:pt idx="1">
                  <c:v>5260</c:v>
                </c:pt>
                <c:pt idx="2">
                  <c:v>8621</c:v>
                </c:pt>
                <c:pt idx="3">
                  <c:v>5293</c:v>
                </c:pt>
                <c:pt idx="4">
                  <c:v>4214</c:v>
                </c:pt>
                <c:pt idx="5">
                  <c:v>5281</c:v>
                </c:pt>
                <c:pt idx="6">
                  <c:v>3156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934</c:v>
                </c:pt>
                <c:pt idx="1">
                  <c:v>770</c:v>
                </c:pt>
                <c:pt idx="2">
                  <c:v>798</c:v>
                </c:pt>
                <c:pt idx="3">
                  <c:v>619</c:v>
                </c:pt>
                <c:pt idx="4">
                  <c:v>501</c:v>
                </c:pt>
                <c:pt idx="5">
                  <c:v>519</c:v>
                </c:pt>
                <c:pt idx="6">
                  <c:v>328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'認定者数（2-1.2）'!$D$7:$J$7</c:f>
              <c:numCache>
                <c:formatCode>#,##0_);[Red]\(#,##0\)</c:formatCode>
                <c:ptCount val="7"/>
                <c:pt idx="0">
                  <c:v>3396</c:v>
                </c:pt>
                <c:pt idx="1">
                  <c:v>2438</c:v>
                </c:pt>
                <c:pt idx="2">
                  <c:v>4772</c:v>
                </c:pt>
                <c:pt idx="3">
                  <c:v>3013</c:v>
                </c:pt>
                <c:pt idx="4">
                  <c:v>2496</c:v>
                </c:pt>
                <c:pt idx="5">
                  <c:v>3391</c:v>
                </c:pt>
                <c:pt idx="6">
                  <c:v>1995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'認定者数（2-1.2）'!$D$24:$D$31</c:f>
              <c:numCache>
                <c:formatCode>#,##0_);[Red]\(#,##0\)</c:formatCode>
                <c:ptCount val="8"/>
                <c:pt idx="0">
                  <c:v>1352</c:v>
                </c:pt>
                <c:pt idx="1">
                  <c:v>1156</c:v>
                </c:pt>
                <c:pt idx="2">
                  <c:v>866</c:v>
                </c:pt>
                <c:pt idx="3">
                  <c:v>276</c:v>
                </c:pt>
                <c:pt idx="4">
                  <c:v>397</c:v>
                </c:pt>
                <c:pt idx="5">
                  <c:v>802</c:v>
                </c:pt>
                <c:pt idx="6">
                  <c:v>2297</c:v>
                </c:pt>
                <c:pt idx="7">
                  <c:v>506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'認定者数（2-1.2）'!$E$24:$E$31</c:f>
              <c:numCache>
                <c:formatCode>#,##0_);[Red]\(#,##0\)</c:formatCode>
                <c:ptCount val="8"/>
                <c:pt idx="0">
                  <c:v>830</c:v>
                </c:pt>
                <c:pt idx="1">
                  <c:v>968</c:v>
                </c:pt>
                <c:pt idx="2">
                  <c:v>466</c:v>
                </c:pt>
                <c:pt idx="3">
                  <c:v>174</c:v>
                </c:pt>
                <c:pt idx="4">
                  <c:v>247</c:v>
                </c:pt>
                <c:pt idx="5">
                  <c:v>617</c:v>
                </c:pt>
                <c:pt idx="6">
                  <c:v>1568</c:v>
                </c:pt>
                <c:pt idx="7">
                  <c:v>390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'認定者数（2-1.2）'!$F$24:$F$31</c:f>
              <c:numCache>
                <c:formatCode>#,##0_);[Red]\(#,##0\)</c:formatCode>
                <c:ptCount val="8"/>
                <c:pt idx="0">
                  <c:v>1179</c:v>
                </c:pt>
                <c:pt idx="1">
                  <c:v>1178</c:v>
                </c:pt>
                <c:pt idx="2">
                  <c:v>856</c:v>
                </c:pt>
                <c:pt idx="3">
                  <c:v>349</c:v>
                </c:pt>
                <c:pt idx="4">
                  <c:v>514</c:v>
                </c:pt>
                <c:pt idx="5">
                  <c:v>1425</c:v>
                </c:pt>
                <c:pt idx="6">
                  <c:v>2295</c:v>
                </c:pt>
                <c:pt idx="7">
                  <c:v>825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'認定者数（2-1.2）'!$G$24:$G$31</c:f>
              <c:numCache>
                <c:formatCode>#,##0_);[Red]\(#,##0\)</c:formatCode>
                <c:ptCount val="8"/>
                <c:pt idx="0">
                  <c:v>800</c:v>
                </c:pt>
                <c:pt idx="1">
                  <c:v>730</c:v>
                </c:pt>
                <c:pt idx="2">
                  <c:v>548</c:v>
                </c:pt>
                <c:pt idx="3">
                  <c:v>199</c:v>
                </c:pt>
                <c:pt idx="4">
                  <c:v>338</c:v>
                </c:pt>
                <c:pt idx="5">
                  <c:v>711</c:v>
                </c:pt>
                <c:pt idx="6">
                  <c:v>1542</c:v>
                </c:pt>
                <c:pt idx="7">
                  <c:v>425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'認定者数（2-1.2）'!$H$24:$H$31</c:f>
              <c:numCache>
                <c:formatCode>#,##0_);[Red]\(#,##0\)</c:formatCode>
                <c:ptCount val="8"/>
                <c:pt idx="0">
                  <c:v>606</c:v>
                </c:pt>
                <c:pt idx="1">
                  <c:v>577</c:v>
                </c:pt>
                <c:pt idx="2">
                  <c:v>435</c:v>
                </c:pt>
                <c:pt idx="3">
                  <c:v>171</c:v>
                </c:pt>
                <c:pt idx="4">
                  <c:v>267</c:v>
                </c:pt>
                <c:pt idx="5">
                  <c:v>624</c:v>
                </c:pt>
                <c:pt idx="6">
                  <c:v>1220</c:v>
                </c:pt>
                <c:pt idx="7">
                  <c:v>314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'認定者数（2-1.2）'!$I$24:$I$31</c:f>
              <c:numCache>
                <c:formatCode>#,##0_);[Red]\(#,##0\)</c:formatCode>
                <c:ptCount val="8"/>
                <c:pt idx="0">
                  <c:v>910</c:v>
                </c:pt>
                <c:pt idx="1">
                  <c:v>655</c:v>
                </c:pt>
                <c:pt idx="2">
                  <c:v>481</c:v>
                </c:pt>
                <c:pt idx="3">
                  <c:v>204</c:v>
                </c:pt>
                <c:pt idx="4">
                  <c:v>372</c:v>
                </c:pt>
                <c:pt idx="5">
                  <c:v>718</c:v>
                </c:pt>
                <c:pt idx="6">
                  <c:v>1396</c:v>
                </c:pt>
                <c:pt idx="7">
                  <c:v>545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'認定者数（2-1.2）'!$J$24:$J$31</c:f>
              <c:numCache>
                <c:formatCode>#,##0_);[Red]\(#,##0\)</c:formatCode>
                <c:ptCount val="8"/>
                <c:pt idx="0">
                  <c:v>562</c:v>
                </c:pt>
                <c:pt idx="1">
                  <c:v>402</c:v>
                </c:pt>
                <c:pt idx="2">
                  <c:v>303</c:v>
                </c:pt>
                <c:pt idx="3">
                  <c:v>127</c:v>
                </c:pt>
                <c:pt idx="4">
                  <c:v>194</c:v>
                </c:pt>
                <c:pt idx="5">
                  <c:v>440</c:v>
                </c:pt>
                <c:pt idx="6">
                  <c:v>791</c:v>
                </c:pt>
                <c:pt idx="7">
                  <c:v>337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7149728"/>
        <c:axId val="357152472"/>
      </c:barChart>
      <c:lineChart>
        <c:grouping val="standard"/>
        <c:varyColors val="0"/>
        <c:ser>
          <c:idx val="7"/>
          <c:order val="7"/>
          <c:tx>
            <c:strRef>
              <c:f>'認定者数（2-1.2）'!$L$23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'認定者数（2-1.2）'!$L$24:$L$31</c:f>
              <c:numCache>
                <c:formatCode>0.0%</c:formatCode>
                <c:ptCount val="8"/>
                <c:pt idx="0">
                  <c:v>0.14032207278125142</c:v>
                </c:pt>
                <c:pt idx="1">
                  <c:v>0.18658412092073631</c:v>
                </c:pt>
                <c:pt idx="2">
                  <c:v>0.21012644777388162</c:v>
                </c:pt>
                <c:pt idx="3">
                  <c:v>0.15460729746444032</c:v>
                </c:pt>
                <c:pt idx="4">
                  <c:v>0.16273057574063723</c:v>
                </c:pt>
                <c:pt idx="5">
                  <c:v>0.17063111452138885</c:v>
                </c:pt>
                <c:pt idx="6">
                  <c:v>0.22527071419880765</c:v>
                </c:pt>
                <c:pt idx="7">
                  <c:v>0.16339102376063361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154040"/>
        <c:axId val="357153648"/>
      </c:lineChart>
      <c:catAx>
        <c:axId val="357149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57152472"/>
        <c:crosses val="autoZero"/>
        <c:auto val="1"/>
        <c:lblAlgn val="ctr"/>
        <c:lblOffset val="100"/>
        <c:noMultiLvlLbl val="0"/>
      </c:catAx>
      <c:valAx>
        <c:axId val="35715247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57149728"/>
        <c:crosses val="autoZero"/>
        <c:crossBetween val="between"/>
      </c:valAx>
      <c:valAx>
        <c:axId val="35715364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57154040"/>
        <c:crosses val="max"/>
        <c:crossBetween val="between"/>
      </c:valAx>
      <c:catAx>
        <c:axId val="357154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715364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0.62172943799131763</c:v>
                </c:pt>
                <c:pt idx="1">
                  <c:v>0.62158176943699728</c:v>
                </c:pt>
                <c:pt idx="2">
                  <c:v>0.57790143084260737</c:v>
                </c:pt>
                <c:pt idx="3">
                  <c:v>0.58925664677156808</c:v>
                </c:pt>
                <c:pt idx="4">
                  <c:v>0.62400793650793651</c:v>
                </c:pt>
                <c:pt idx="5">
                  <c:v>0.63472087770248464</c:v>
                </c:pt>
                <c:pt idx="6">
                  <c:v>0.63034601332473672</c:v>
                </c:pt>
                <c:pt idx="7">
                  <c:v>0.59671245215041657</c:v>
                </c:pt>
                <c:pt idx="8">
                  <c:v>0.61806656101426305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0.19054323594978295</c:v>
                </c:pt>
                <c:pt idx="1">
                  <c:v>0.19302949061662197</c:v>
                </c:pt>
                <c:pt idx="2">
                  <c:v>0.1856120826709062</c:v>
                </c:pt>
                <c:pt idx="3">
                  <c:v>0.17308735756918067</c:v>
                </c:pt>
                <c:pt idx="4">
                  <c:v>0.14219576719576721</c:v>
                </c:pt>
                <c:pt idx="5">
                  <c:v>0.1053565666343982</c:v>
                </c:pt>
                <c:pt idx="6">
                  <c:v>0.1419156100007164</c:v>
                </c:pt>
                <c:pt idx="7">
                  <c:v>0.15739698266156271</c:v>
                </c:pt>
                <c:pt idx="8">
                  <c:v>0.16006339144215531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6.3123313387304938E-2</c:v>
                </c:pt>
                <c:pt idx="1">
                  <c:v>6.6890080428954418E-2</c:v>
                </c:pt>
                <c:pt idx="2">
                  <c:v>0.10691573926868045</c:v>
                </c:pt>
                <c:pt idx="3">
                  <c:v>4.3407487791644057E-2</c:v>
                </c:pt>
                <c:pt idx="4">
                  <c:v>0.10813492063492064</c:v>
                </c:pt>
                <c:pt idx="5">
                  <c:v>0.10019361084220717</c:v>
                </c:pt>
                <c:pt idx="6">
                  <c:v>0.1052367648112329</c:v>
                </c:pt>
                <c:pt idx="7">
                  <c:v>7.0704796217068225E-2</c:v>
                </c:pt>
                <c:pt idx="8">
                  <c:v>8.688589540412045E-2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0.1246040126715945</c:v>
                </c:pt>
                <c:pt idx="1">
                  <c:v>0.11849865951742627</c:v>
                </c:pt>
                <c:pt idx="2">
                  <c:v>0.12957074721780604</c:v>
                </c:pt>
                <c:pt idx="3">
                  <c:v>0.19424850786760717</c:v>
                </c:pt>
                <c:pt idx="4">
                  <c:v>0.12566137566137567</c:v>
                </c:pt>
                <c:pt idx="5">
                  <c:v>0.15972894482090996</c:v>
                </c:pt>
                <c:pt idx="6">
                  <c:v>0.12250161186331399</c:v>
                </c:pt>
                <c:pt idx="7">
                  <c:v>0.17518576897095248</c:v>
                </c:pt>
                <c:pt idx="8">
                  <c:v>0.13498415213946116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7155608"/>
        <c:axId val="357155216"/>
      </c:barChart>
      <c:catAx>
        <c:axId val="357155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57155216"/>
        <c:crosses val="autoZero"/>
        <c:auto val="1"/>
        <c:lblAlgn val="ctr"/>
        <c:lblOffset val="100"/>
        <c:noMultiLvlLbl val="0"/>
      </c:catAx>
      <c:valAx>
        <c:axId val="357155216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57155608"/>
        <c:crosses val="autoZero"/>
        <c:crossBetween val="between"/>
        <c:majorUnit val="0.2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0.38066250184754824</c:v>
                </c:pt>
                <c:pt idx="1">
                  <c:v>0.4266614299089177</c:v>
                </c:pt>
                <c:pt idx="2">
                  <c:v>0.3601046932496067</c:v>
                </c:pt>
                <c:pt idx="3">
                  <c:v>0.34290316818461902</c:v>
                </c:pt>
                <c:pt idx="4">
                  <c:v>0.40756302098028246</c:v>
                </c:pt>
                <c:pt idx="5">
                  <c:v>0.36565858214274827</c:v>
                </c:pt>
                <c:pt idx="6">
                  <c:v>0.39354697791301718</c:v>
                </c:pt>
                <c:pt idx="7">
                  <c:v>0.37309487171541694</c:v>
                </c:pt>
                <c:pt idx="8">
                  <c:v>0.38546883336312204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4.07191719123699E-2</c:v>
                </c:pt>
                <c:pt idx="1">
                  <c:v>4.1695579430257784E-2</c:v>
                </c:pt>
                <c:pt idx="2">
                  <c:v>3.3982704637083638E-2</c:v>
                </c:pt>
                <c:pt idx="3">
                  <c:v>3.1459827804168713E-2</c:v>
                </c:pt>
                <c:pt idx="4">
                  <c:v>2.9596129628739754E-2</c:v>
                </c:pt>
                <c:pt idx="5">
                  <c:v>2.0567146621058172E-2</c:v>
                </c:pt>
                <c:pt idx="6">
                  <c:v>2.7440014166793945E-2</c:v>
                </c:pt>
                <c:pt idx="7">
                  <c:v>3.0369666816019041E-2</c:v>
                </c:pt>
                <c:pt idx="8">
                  <c:v>3.1686870103466852E-2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0.14476613565437813</c:v>
                </c:pt>
                <c:pt idx="1">
                  <c:v>0.146613446140198</c:v>
                </c:pt>
                <c:pt idx="2">
                  <c:v>0.22383686295304253</c:v>
                </c:pt>
                <c:pt idx="3">
                  <c:v>8.2752549699980166E-2</c:v>
                </c:pt>
                <c:pt idx="4">
                  <c:v>0.20403138841186569</c:v>
                </c:pt>
                <c:pt idx="5">
                  <c:v>0.19464785393568773</c:v>
                </c:pt>
                <c:pt idx="6">
                  <c:v>0.22694347700468193</c:v>
                </c:pt>
                <c:pt idx="7">
                  <c:v>0.12375241656791013</c:v>
                </c:pt>
                <c:pt idx="8">
                  <c:v>0.18148072277143232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0.43385219058570385</c:v>
                </c:pt>
                <c:pt idx="1">
                  <c:v>0.38502954452062654</c:v>
                </c:pt>
                <c:pt idx="2">
                  <c:v>0.3820757391602671</c:v>
                </c:pt>
                <c:pt idx="3">
                  <c:v>0.54288445431123211</c:v>
                </c:pt>
                <c:pt idx="4">
                  <c:v>0.35880946097911204</c:v>
                </c:pt>
                <c:pt idx="5">
                  <c:v>0.41912641730050582</c:v>
                </c:pt>
                <c:pt idx="6">
                  <c:v>0.35206953091550691</c:v>
                </c:pt>
                <c:pt idx="7">
                  <c:v>0.47278304490065393</c:v>
                </c:pt>
                <c:pt idx="8">
                  <c:v>0.40136357376197873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7150512"/>
        <c:axId val="357157176"/>
      </c:barChart>
      <c:catAx>
        <c:axId val="357150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57157176"/>
        <c:crosses val="autoZero"/>
        <c:auto val="1"/>
        <c:lblAlgn val="ctr"/>
        <c:lblOffset val="100"/>
        <c:noMultiLvlLbl val="0"/>
      </c:catAx>
      <c:valAx>
        <c:axId val="357157176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57150512"/>
        <c:crosses val="autoZero"/>
        <c:crossBetween val="between"/>
        <c:majorUnit val="0.2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263021.78999999998</c:v>
                </c:pt>
                <c:pt idx="1">
                  <c:v>14594.97</c:v>
                </c:pt>
                <c:pt idx="2">
                  <c:v>79823.409999999989</c:v>
                </c:pt>
                <c:pt idx="3">
                  <c:v>13114.060000000001</c:v>
                </c:pt>
                <c:pt idx="4">
                  <c:v>46099.71</c:v>
                </c:pt>
                <c:pt idx="5">
                  <c:v>695828.28999999992</c:v>
                </c:pt>
                <c:pt idx="6">
                  <c:v>276176.13999999996</c:v>
                </c:pt>
                <c:pt idx="7">
                  <c:v>140117.15</c:v>
                </c:pt>
                <c:pt idx="8">
                  <c:v>17507.710000000003</c:v>
                </c:pt>
                <c:pt idx="9">
                  <c:v>194.97</c:v>
                </c:pt>
                <c:pt idx="10">
                  <c:v>107328.19</c:v>
                </c:pt>
                <c:pt idx="11">
                  <c:v>212667.58000000007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7152080"/>
        <c:axId val="35715678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4808</c:v>
                </c:pt>
                <c:pt idx="1">
                  <c:v>202</c:v>
                </c:pt>
                <c:pt idx="2">
                  <c:v>1713</c:v>
                </c:pt>
                <c:pt idx="3">
                  <c:v>315</c:v>
                </c:pt>
                <c:pt idx="4">
                  <c:v>3435</c:v>
                </c:pt>
                <c:pt idx="5">
                  <c:v>6539</c:v>
                </c:pt>
                <c:pt idx="6">
                  <c:v>3282</c:v>
                </c:pt>
                <c:pt idx="7">
                  <c:v>1287</c:v>
                </c:pt>
                <c:pt idx="8">
                  <c:v>255</c:v>
                </c:pt>
                <c:pt idx="9">
                  <c:v>3</c:v>
                </c:pt>
                <c:pt idx="10">
                  <c:v>8320</c:v>
                </c:pt>
                <c:pt idx="11">
                  <c:v>1041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151688"/>
        <c:axId val="357150904"/>
      </c:lineChart>
      <c:catAx>
        <c:axId val="357151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57150904"/>
        <c:crosses val="autoZero"/>
        <c:auto val="1"/>
        <c:lblAlgn val="ctr"/>
        <c:lblOffset val="100"/>
        <c:noMultiLvlLbl val="0"/>
      </c:catAx>
      <c:valAx>
        <c:axId val="35715090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57151688"/>
        <c:crosses val="autoZero"/>
        <c:crossBetween val="between"/>
      </c:valAx>
      <c:valAx>
        <c:axId val="35715678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57152080"/>
        <c:crosses val="max"/>
        <c:crossBetween val="between"/>
      </c:valAx>
      <c:catAx>
        <c:axId val="357152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71567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2"/>
                <c:pt idx="0">
                  <c:v>0</c:v>
                </c:pt>
                <c:pt idx="1">
                  <c:v>35.76</c:v>
                </c:pt>
                <c:pt idx="2">
                  <c:v>15448.25</c:v>
                </c:pt>
                <c:pt idx="3">
                  <c:v>3045.57</c:v>
                </c:pt>
                <c:pt idx="4">
                  <c:v>4286.6000000000004</c:v>
                </c:pt>
                <c:pt idx="5">
                  <c:v>0</c:v>
                </c:pt>
                <c:pt idx="6">
                  <c:v>82568.029999999984</c:v>
                </c:pt>
                <c:pt idx="7">
                  <c:v>2506.61</c:v>
                </c:pt>
                <c:pt idx="8">
                  <c:v>799.13</c:v>
                </c:pt>
                <c:pt idx="9">
                  <c:v>0</c:v>
                </c:pt>
                <c:pt idx="10">
                  <c:v>25966.219999999987</c:v>
                </c:pt>
                <c:pt idx="11">
                  <c:v>18774.440000000002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052864"/>
        <c:axId val="35715600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486</c:v>
                </c:pt>
                <c:pt idx="3">
                  <c:v>83</c:v>
                </c:pt>
                <c:pt idx="4">
                  <c:v>369</c:v>
                </c:pt>
                <c:pt idx="5">
                  <c:v>0</c:v>
                </c:pt>
                <c:pt idx="6">
                  <c:v>2503</c:v>
                </c:pt>
                <c:pt idx="7">
                  <c:v>75</c:v>
                </c:pt>
                <c:pt idx="8">
                  <c:v>23</c:v>
                </c:pt>
                <c:pt idx="9">
                  <c:v>0</c:v>
                </c:pt>
                <c:pt idx="10">
                  <c:v>4298</c:v>
                </c:pt>
                <c:pt idx="11">
                  <c:v>242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154432"/>
        <c:axId val="357154824"/>
      </c:lineChart>
      <c:catAx>
        <c:axId val="35715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57154824"/>
        <c:crosses val="autoZero"/>
        <c:auto val="1"/>
        <c:lblAlgn val="ctr"/>
        <c:lblOffset val="100"/>
        <c:noMultiLvlLbl val="0"/>
      </c:catAx>
      <c:valAx>
        <c:axId val="35715482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57154432"/>
        <c:crosses val="autoZero"/>
        <c:crossBetween val="between"/>
      </c:valAx>
      <c:valAx>
        <c:axId val="35715600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58052864"/>
        <c:crosses val="max"/>
        <c:crossBetween val="between"/>
      </c:valAx>
      <c:catAx>
        <c:axId val="358052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71560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（令和元年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09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37.1%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28.1%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52.9%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58.5%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55.4%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58.3%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53.2%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 x14ac:dyDescent="0.15"/>
  <cols>
    <col min="1" max="1" width="9" style="1"/>
    <col min="2" max="2" width="4.375" style="1" customWidth="1"/>
    <col min="3" max="16384" width="9" style="1"/>
  </cols>
  <sheetData>
    <row r="1" spans="3:10" ht="35.25" customHeight="1" x14ac:dyDescent="0.15">
      <c r="J1" s="3"/>
    </row>
    <row r="2" spans="3:10" ht="22.5" customHeight="1" x14ac:dyDescent="0.15"/>
    <row r="3" spans="3:10" s="2" customFormat="1" ht="25.5" customHeight="1" x14ac:dyDescent="0.15"/>
    <row r="4" spans="3:10" ht="21.95" customHeight="1" x14ac:dyDescent="0.15"/>
    <row r="5" spans="3:10" ht="27" customHeight="1" x14ac:dyDescent="0.15">
      <c r="C5" s="4"/>
    </row>
    <row r="6" spans="3:10" ht="21.95" customHeight="1" x14ac:dyDescent="0.15"/>
    <row r="7" spans="3:10" ht="21.95" customHeight="1" x14ac:dyDescent="0.15"/>
    <row r="8" spans="3:10" ht="21.95" customHeight="1" x14ac:dyDescent="0.15"/>
    <row r="9" spans="3:10" ht="21.95" customHeight="1" x14ac:dyDescent="0.15"/>
    <row r="10" spans="3:10" ht="21.95" customHeight="1" x14ac:dyDescent="0.15"/>
    <row r="11" spans="3:10" ht="21.95" customHeight="1" x14ac:dyDescent="0.15"/>
    <row r="12" spans="3:10" ht="21.95" customHeight="1" x14ac:dyDescent="0.15"/>
    <row r="13" spans="3:10" ht="21.95" customHeight="1" x14ac:dyDescent="0.15"/>
    <row r="14" spans="3:10" ht="21.95" customHeight="1" x14ac:dyDescent="0.15"/>
    <row r="15" spans="3:10" ht="21.95" customHeight="1" x14ac:dyDescent="0.15"/>
    <row r="16" spans="3:10" ht="21.95" customHeight="1" x14ac:dyDescent="0.15"/>
    <row r="17" ht="21.95" customHeight="1" x14ac:dyDescent="0.15"/>
    <row r="18" ht="21.95" customHeight="1" x14ac:dyDescent="0.15"/>
    <row r="35" spans="2:11" ht="24.95" customHeight="1" x14ac:dyDescent="0.15"/>
    <row r="36" spans="2:11" ht="24.95" customHeight="1" x14ac:dyDescent="0.15">
      <c r="B36" s="9" t="s">
        <v>4</v>
      </c>
      <c r="C36" s="10"/>
    </row>
    <row r="37" spans="2:11" ht="24.95" customHeight="1" x14ac:dyDescent="0.15">
      <c r="B37" s="9" t="s">
        <v>37</v>
      </c>
      <c r="C37" s="10"/>
    </row>
    <row r="38" spans="2:11" ht="24.95" customHeight="1" x14ac:dyDescent="0.15">
      <c r="B38" s="9" t="s">
        <v>5</v>
      </c>
      <c r="C38" s="10"/>
    </row>
    <row r="39" spans="2:11" ht="24.95" customHeight="1" x14ac:dyDescent="0.15">
      <c r="C39" s="12" t="s">
        <v>41</v>
      </c>
    </row>
    <row r="40" spans="2:11" ht="24.95" customHeight="1" x14ac:dyDescent="0.15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 x14ac:dyDescent="0.15">
      <c r="B41" s="11"/>
      <c r="C41" s="12" t="s">
        <v>142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 x14ac:dyDescent="0.15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 x14ac:dyDescent="0.15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 x14ac:dyDescent="0.15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 x14ac:dyDescent="0.15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 x14ac:dyDescent="0.15"/>
    <row r="47" spans="2:11" ht="24.95" customHeight="1" x14ac:dyDescent="0.15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 x14ac:dyDescent="0.1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 x14ac:dyDescent="0.15">
      <c r="A1" s="13" t="s">
        <v>11</v>
      </c>
    </row>
    <row r="2" spans="1:12" ht="14.1" customHeight="1" x14ac:dyDescent="0.15">
      <c r="G2" s="25" t="s">
        <v>36</v>
      </c>
      <c r="H2" s="25"/>
    </row>
    <row r="3" spans="1:12" ht="20.100000000000001" customHeight="1" x14ac:dyDescent="0.15">
      <c r="B3" s="15"/>
      <c r="C3" s="186" t="s">
        <v>0</v>
      </c>
      <c r="D3" s="188" t="s">
        <v>12</v>
      </c>
      <c r="E3" s="20"/>
      <c r="F3" s="21"/>
      <c r="G3" s="186" t="s">
        <v>13</v>
      </c>
      <c r="H3" s="186" t="s">
        <v>14</v>
      </c>
      <c r="I3" s="27"/>
    </row>
    <row r="4" spans="1:12" ht="20.100000000000001" customHeight="1" thickBot="1" x14ac:dyDescent="0.2">
      <c r="B4" s="16"/>
      <c r="C4" s="187"/>
      <c r="D4" s="189"/>
      <c r="E4" s="22" t="s">
        <v>15</v>
      </c>
      <c r="F4" s="23" t="s">
        <v>16</v>
      </c>
      <c r="G4" s="187"/>
      <c r="H4" s="187"/>
      <c r="I4" s="27"/>
      <c r="J4" s="28" t="s">
        <v>26</v>
      </c>
      <c r="K4" s="25" t="s">
        <v>40</v>
      </c>
      <c r="L4" s="25" t="s">
        <v>39</v>
      </c>
    </row>
    <row r="5" spans="1:12" ht="20.100000000000001" customHeight="1" thickTop="1" thickBot="1" x14ac:dyDescent="0.2">
      <c r="B5" s="17" t="s">
        <v>17</v>
      </c>
      <c r="C5" s="29">
        <f>SUM(C6:C13)</f>
        <v>705699</v>
      </c>
      <c r="D5" s="30">
        <f>SUM(E5:F5)</f>
        <v>218711</v>
      </c>
      <c r="E5" s="31">
        <f>SUM(E6:E13)</f>
        <v>109499</v>
      </c>
      <c r="F5" s="32">
        <f t="shared" ref="F5:G5" si="0">SUM(F6:F13)</f>
        <v>109212</v>
      </c>
      <c r="G5" s="29">
        <f t="shared" si="0"/>
        <v>219944</v>
      </c>
      <c r="H5" s="33">
        <f>D5/C5</f>
        <v>0.30992108533524915</v>
      </c>
      <c r="I5" s="26"/>
      <c r="J5" s="24">
        <f t="shared" ref="J5:J13" si="1">C5-D5-G5</f>
        <v>267044</v>
      </c>
      <c r="K5" s="58">
        <f>E5/C5</f>
        <v>0.15516388715302132</v>
      </c>
      <c r="L5" s="58">
        <f>F5/C5</f>
        <v>0.15475719818222783</v>
      </c>
    </row>
    <row r="6" spans="1:12" ht="20.100000000000001" customHeight="1" thickTop="1" x14ac:dyDescent="0.15">
      <c r="B6" s="18" t="s">
        <v>18</v>
      </c>
      <c r="C6" s="34">
        <v>186501</v>
      </c>
      <c r="D6" s="35">
        <f t="shared" ref="D6:D13" si="2">SUM(E6:F6)</f>
        <v>44462</v>
      </c>
      <c r="E6" s="36">
        <v>24071</v>
      </c>
      <c r="F6" s="37">
        <v>20391</v>
      </c>
      <c r="G6" s="34">
        <v>60747</v>
      </c>
      <c r="H6" s="38">
        <f t="shared" ref="H6:H13" si="3">D6/C6</f>
        <v>0.23840086648328965</v>
      </c>
      <c r="I6" s="26"/>
      <c r="J6" s="24">
        <f t="shared" si="1"/>
        <v>81292</v>
      </c>
      <c r="K6" s="58">
        <f t="shared" ref="K6:K13" si="4">E6/C6</f>
        <v>0.12906633208401028</v>
      </c>
      <c r="L6" s="58">
        <f t="shared" ref="L6:L13" si="5">F6/C6</f>
        <v>0.10933453439927936</v>
      </c>
    </row>
    <row r="7" spans="1:12" ht="20.100000000000001" customHeight="1" x14ac:dyDescent="0.15">
      <c r="B7" s="19" t="s">
        <v>19</v>
      </c>
      <c r="C7" s="39">
        <v>93440</v>
      </c>
      <c r="D7" s="40">
        <f t="shared" si="2"/>
        <v>30367</v>
      </c>
      <c r="E7" s="41">
        <v>14914</v>
      </c>
      <c r="F7" s="42">
        <v>15453</v>
      </c>
      <c r="G7" s="39">
        <v>29025</v>
      </c>
      <c r="H7" s="43">
        <f t="shared" si="3"/>
        <v>0.32498929794520548</v>
      </c>
      <c r="I7" s="26"/>
      <c r="J7" s="24">
        <f t="shared" si="1"/>
        <v>34048</v>
      </c>
      <c r="K7" s="58">
        <f t="shared" si="4"/>
        <v>0.15961044520547946</v>
      </c>
      <c r="L7" s="58">
        <f t="shared" si="5"/>
        <v>0.16537885273972602</v>
      </c>
    </row>
    <row r="8" spans="1:12" ht="20.100000000000001" customHeight="1" x14ac:dyDescent="0.15">
      <c r="B8" s="19" t="s">
        <v>20</v>
      </c>
      <c r="C8" s="39">
        <v>51592</v>
      </c>
      <c r="D8" s="40">
        <f t="shared" si="2"/>
        <v>18822</v>
      </c>
      <c r="E8" s="41">
        <v>9336</v>
      </c>
      <c r="F8" s="42">
        <v>9486</v>
      </c>
      <c r="G8" s="39">
        <v>15265</v>
      </c>
      <c r="H8" s="43">
        <f t="shared" si="3"/>
        <v>0.3648240037215072</v>
      </c>
      <c r="I8" s="26"/>
      <c r="J8" s="24">
        <f t="shared" si="1"/>
        <v>17505</v>
      </c>
      <c r="K8" s="58">
        <f t="shared" si="4"/>
        <v>0.18095828810668321</v>
      </c>
      <c r="L8" s="58">
        <f t="shared" si="5"/>
        <v>0.18386571561482401</v>
      </c>
    </row>
    <row r="9" spans="1:12" ht="20.100000000000001" customHeight="1" x14ac:dyDescent="0.15">
      <c r="B9" s="19" t="s">
        <v>21</v>
      </c>
      <c r="C9" s="39">
        <v>31982</v>
      </c>
      <c r="D9" s="40">
        <f t="shared" si="2"/>
        <v>9702</v>
      </c>
      <c r="E9" s="41">
        <v>5017</v>
      </c>
      <c r="F9" s="42">
        <v>4685</v>
      </c>
      <c r="G9" s="39">
        <v>10168</v>
      </c>
      <c r="H9" s="43">
        <f t="shared" si="3"/>
        <v>0.30335813895316116</v>
      </c>
      <c r="I9" s="26"/>
      <c r="J9" s="24">
        <f t="shared" si="1"/>
        <v>12112</v>
      </c>
      <c r="K9" s="58">
        <f t="shared" si="4"/>
        <v>0.15686948908761178</v>
      </c>
      <c r="L9" s="58">
        <f t="shared" si="5"/>
        <v>0.14648864986554938</v>
      </c>
    </row>
    <row r="10" spans="1:12" ht="20.100000000000001" customHeight="1" x14ac:dyDescent="0.15">
      <c r="B10" s="19" t="s">
        <v>22</v>
      </c>
      <c r="C10" s="39">
        <v>45119</v>
      </c>
      <c r="D10" s="40">
        <f t="shared" si="2"/>
        <v>14312</v>
      </c>
      <c r="E10" s="41">
        <v>6952</v>
      </c>
      <c r="F10" s="42">
        <v>7360</v>
      </c>
      <c r="G10" s="39">
        <v>14040</v>
      </c>
      <c r="H10" s="43">
        <f t="shared" si="3"/>
        <v>0.31720561182650325</v>
      </c>
      <c r="I10" s="26"/>
      <c r="J10" s="24">
        <f t="shared" si="1"/>
        <v>16767</v>
      </c>
      <c r="K10" s="58">
        <f t="shared" si="4"/>
        <v>0.15408142910968772</v>
      </c>
      <c r="L10" s="58">
        <f t="shared" si="5"/>
        <v>0.16312418271681553</v>
      </c>
    </row>
    <row r="11" spans="1:12" ht="20.100000000000001" customHeight="1" x14ac:dyDescent="0.15">
      <c r="B11" s="19" t="s">
        <v>23</v>
      </c>
      <c r="C11" s="39">
        <v>99842</v>
      </c>
      <c r="D11" s="40">
        <f t="shared" si="2"/>
        <v>31278</v>
      </c>
      <c r="E11" s="41">
        <v>15142</v>
      </c>
      <c r="F11" s="42">
        <v>16136</v>
      </c>
      <c r="G11" s="39">
        <v>31952</v>
      </c>
      <c r="H11" s="43">
        <f t="shared" si="3"/>
        <v>0.31327497445964625</v>
      </c>
      <c r="I11" s="26"/>
      <c r="J11" s="24">
        <f t="shared" si="1"/>
        <v>36612</v>
      </c>
      <c r="K11" s="58">
        <f t="shared" si="4"/>
        <v>0.15165962220308088</v>
      </c>
      <c r="L11" s="58">
        <f t="shared" si="5"/>
        <v>0.16161535225656537</v>
      </c>
    </row>
    <row r="12" spans="1:12" ht="20.100000000000001" customHeight="1" x14ac:dyDescent="0.15">
      <c r="B12" s="19" t="s">
        <v>24</v>
      </c>
      <c r="C12" s="39">
        <v>138755</v>
      </c>
      <c r="D12" s="40">
        <f t="shared" si="2"/>
        <v>49314</v>
      </c>
      <c r="E12" s="41">
        <v>24523</v>
      </c>
      <c r="F12" s="42">
        <v>24791</v>
      </c>
      <c r="G12" s="39">
        <v>41137</v>
      </c>
      <c r="H12" s="43">
        <f t="shared" si="3"/>
        <v>0.35540340888616628</v>
      </c>
      <c r="I12" s="26"/>
      <c r="J12" s="24">
        <f t="shared" si="1"/>
        <v>48304</v>
      </c>
      <c r="K12" s="58">
        <f t="shared" si="4"/>
        <v>0.1767359734784332</v>
      </c>
      <c r="L12" s="58">
        <f t="shared" si="5"/>
        <v>0.17866743540773306</v>
      </c>
    </row>
    <row r="13" spans="1:12" ht="20.100000000000001" customHeight="1" x14ac:dyDescent="0.15">
      <c r="B13" s="19" t="s">
        <v>25</v>
      </c>
      <c r="C13" s="39">
        <v>58468</v>
      </c>
      <c r="D13" s="40">
        <f t="shared" si="2"/>
        <v>20454</v>
      </c>
      <c r="E13" s="41">
        <v>9544</v>
      </c>
      <c r="F13" s="42">
        <v>10910</v>
      </c>
      <c r="G13" s="39">
        <v>17610</v>
      </c>
      <c r="H13" s="43">
        <f t="shared" si="3"/>
        <v>0.34983238694670588</v>
      </c>
      <c r="I13" s="26"/>
      <c r="J13" s="24">
        <f t="shared" si="1"/>
        <v>20404</v>
      </c>
      <c r="K13" s="58">
        <f t="shared" si="4"/>
        <v>0.1632345898611206</v>
      </c>
      <c r="L13" s="58">
        <f t="shared" si="5"/>
        <v>0.18659779708558527</v>
      </c>
    </row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4"/>
  <sheetViews>
    <sheetView topLeftCell="A34" zoomScaleNormal="100" workbookViewId="0"/>
  </sheetViews>
  <sheetFormatPr defaultRowHeight="13.5" x14ac:dyDescent="0.1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 x14ac:dyDescent="0.15">
      <c r="A1" s="13" t="s">
        <v>43</v>
      </c>
      <c r="B1" s="13"/>
    </row>
    <row r="2" spans="1:12" ht="14.1" customHeight="1" x14ac:dyDescent="0.15">
      <c r="K2" s="44" t="s">
        <v>2</v>
      </c>
    </row>
    <row r="3" spans="1:12" ht="20.100000000000001" customHeight="1" x14ac:dyDescent="0.15">
      <c r="B3" s="120"/>
      <c r="C3" s="112"/>
      <c r="D3" s="113" t="s">
        <v>27</v>
      </c>
      <c r="E3" s="114" t="s">
        <v>28</v>
      </c>
      <c r="F3" s="114" t="s">
        <v>29</v>
      </c>
      <c r="G3" s="114" t="s">
        <v>30</v>
      </c>
      <c r="H3" s="114" t="s">
        <v>31</v>
      </c>
      <c r="I3" s="114" t="s">
        <v>32</v>
      </c>
      <c r="J3" s="113" t="s">
        <v>33</v>
      </c>
      <c r="K3" s="115" t="s">
        <v>34</v>
      </c>
      <c r="L3" s="116" t="s">
        <v>1</v>
      </c>
    </row>
    <row r="4" spans="1:12" ht="20.100000000000001" customHeight="1" x14ac:dyDescent="0.15">
      <c r="B4" s="194" t="s">
        <v>67</v>
      </c>
      <c r="C4" s="195"/>
      <c r="D4" s="45">
        <f>SUM(D5:D7)</f>
        <v>7652</v>
      </c>
      <c r="E4" s="46">
        <f t="shared" ref="E4:K4" si="0">SUM(E5:E7)</f>
        <v>5260</v>
      </c>
      <c r="F4" s="46">
        <f t="shared" si="0"/>
        <v>8621</v>
      </c>
      <c r="G4" s="46">
        <f t="shared" si="0"/>
        <v>5293</v>
      </c>
      <c r="H4" s="46">
        <f t="shared" si="0"/>
        <v>4214</v>
      </c>
      <c r="I4" s="46">
        <f t="shared" si="0"/>
        <v>5281</v>
      </c>
      <c r="J4" s="45">
        <f t="shared" si="0"/>
        <v>3156</v>
      </c>
      <c r="K4" s="47">
        <f t="shared" si="0"/>
        <v>39477</v>
      </c>
      <c r="L4" s="55">
        <f>K4/人口統計!D5</f>
        <v>0.18049846601222619</v>
      </c>
    </row>
    <row r="5" spans="1:12" ht="20.100000000000001" customHeight="1" x14ac:dyDescent="0.15">
      <c r="B5" s="117"/>
      <c r="C5" s="118" t="s">
        <v>15</v>
      </c>
      <c r="D5" s="48">
        <v>934</v>
      </c>
      <c r="E5" s="49">
        <v>770</v>
      </c>
      <c r="F5" s="49">
        <v>798</v>
      </c>
      <c r="G5" s="49">
        <v>619</v>
      </c>
      <c r="H5" s="49">
        <v>501</v>
      </c>
      <c r="I5" s="49">
        <v>519</v>
      </c>
      <c r="J5" s="48">
        <v>328</v>
      </c>
      <c r="K5" s="50">
        <f>SUM(D5:J5)</f>
        <v>4469</v>
      </c>
      <c r="L5" s="56">
        <f>K5/人口統計!D5</f>
        <v>2.043335726140889E-2</v>
      </c>
    </row>
    <row r="6" spans="1:12" ht="20.100000000000001" customHeight="1" x14ac:dyDescent="0.15">
      <c r="B6" s="117"/>
      <c r="C6" s="118" t="s">
        <v>145</v>
      </c>
      <c r="D6" s="48">
        <v>3322</v>
      </c>
      <c r="E6" s="49">
        <v>2052</v>
      </c>
      <c r="F6" s="49">
        <v>3051</v>
      </c>
      <c r="G6" s="49">
        <v>1661</v>
      </c>
      <c r="H6" s="49">
        <v>1217</v>
      </c>
      <c r="I6" s="49">
        <v>1371</v>
      </c>
      <c r="J6" s="48">
        <v>833</v>
      </c>
      <c r="K6" s="50">
        <f>SUM(D6:J6)</f>
        <v>13507</v>
      </c>
      <c r="L6" s="56">
        <f>K6/人口統計!D5</f>
        <v>6.1757296157943585E-2</v>
      </c>
    </row>
    <row r="7" spans="1:12" ht="20.100000000000001" customHeight="1" x14ac:dyDescent="0.15">
      <c r="B7" s="117"/>
      <c r="C7" s="119" t="s">
        <v>144</v>
      </c>
      <c r="D7" s="51">
        <v>3396</v>
      </c>
      <c r="E7" s="52">
        <v>2438</v>
      </c>
      <c r="F7" s="52">
        <v>4772</v>
      </c>
      <c r="G7" s="52">
        <v>3013</v>
      </c>
      <c r="H7" s="52">
        <v>2496</v>
      </c>
      <c r="I7" s="52">
        <v>3391</v>
      </c>
      <c r="J7" s="51">
        <v>1995</v>
      </c>
      <c r="K7" s="53">
        <f>SUM(D7:J7)</f>
        <v>21501</v>
      </c>
      <c r="L7" s="57">
        <f>K7/人口統計!D5</f>
        <v>9.8307812592873703E-2</v>
      </c>
    </row>
    <row r="8" spans="1:12" ht="20.100000000000001" customHeight="1" thickBot="1" x14ac:dyDescent="0.2">
      <c r="B8" s="194" t="s">
        <v>68</v>
      </c>
      <c r="C8" s="195"/>
      <c r="D8" s="45">
        <v>81</v>
      </c>
      <c r="E8" s="46">
        <v>121</v>
      </c>
      <c r="F8" s="46">
        <v>95</v>
      </c>
      <c r="G8" s="46">
        <v>115</v>
      </c>
      <c r="H8" s="46">
        <v>82</v>
      </c>
      <c r="I8" s="46">
        <v>68</v>
      </c>
      <c r="J8" s="45">
        <v>52</v>
      </c>
      <c r="K8" s="47">
        <f>SUM(D8:J8)</f>
        <v>614</v>
      </c>
      <c r="L8" s="80"/>
    </row>
    <row r="9" spans="1:12" ht="20.100000000000001" customHeight="1" thickTop="1" x14ac:dyDescent="0.15">
      <c r="B9" s="196" t="s">
        <v>35</v>
      </c>
      <c r="C9" s="197"/>
      <c r="D9" s="35">
        <f>D4+D8</f>
        <v>7733</v>
      </c>
      <c r="E9" s="34">
        <f t="shared" ref="E9:K9" si="1">E4+E8</f>
        <v>5381</v>
      </c>
      <c r="F9" s="34">
        <f t="shared" si="1"/>
        <v>8716</v>
      </c>
      <c r="G9" s="34">
        <f t="shared" si="1"/>
        <v>5408</v>
      </c>
      <c r="H9" s="34">
        <f t="shared" si="1"/>
        <v>4296</v>
      </c>
      <c r="I9" s="34">
        <f t="shared" si="1"/>
        <v>5349</v>
      </c>
      <c r="J9" s="35">
        <f t="shared" si="1"/>
        <v>3208</v>
      </c>
      <c r="K9" s="54">
        <f t="shared" si="1"/>
        <v>40091</v>
      </c>
      <c r="L9" s="81"/>
    </row>
    <row r="10" spans="1:12" ht="20.100000000000001" customHeight="1" x14ac:dyDescent="0.15"/>
    <row r="11" spans="1:12" ht="20.100000000000001" customHeight="1" x14ac:dyDescent="0.15"/>
    <row r="12" spans="1:12" ht="20.100000000000001" customHeight="1" x14ac:dyDescent="0.15"/>
    <row r="13" spans="1:12" ht="20.100000000000001" customHeight="1" x14ac:dyDescent="0.15"/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spans="1:12" ht="20.100000000000001" customHeight="1" x14ac:dyDescent="0.15"/>
    <row r="18" spans="1:12" ht="20.100000000000001" customHeight="1" x14ac:dyDescent="0.15"/>
    <row r="19" spans="1:12" ht="20.100000000000001" customHeight="1" x14ac:dyDescent="0.15"/>
    <row r="20" spans="1:12" ht="20.100000000000001" customHeight="1" x14ac:dyDescent="0.15"/>
    <row r="21" spans="1:12" ht="20.100000000000001" customHeight="1" x14ac:dyDescent="0.15">
      <c r="A21" s="13" t="s">
        <v>42</v>
      </c>
    </row>
    <row r="22" spans="1:12" ht="14.1" customHeight="1" x14ac:dyDescent="0.15">
      <c r="K22" s="44" t="s">
        <v>2</v>
      </c>
    </row>
    <row r="23" spans="1:12" ht="20.100000000000001" customHeight="1" x14ac:dyDescent="0.15">
      <c r="B23" s="120"/>
      <c r="C23" s="112"/>
      <c r="D23" s="113" t="s">
        <v>27</v>
      </c>
      <c r="E23" s="114" t="s">
        <v>28</v>
      </c>
      <c r="F23" s="114" t="s">
        <v>29</v>
      </c>
      <c r="G23" s="114" t="s">
        <v>30</v>
      </c>
      <c r="H23" s="114" t="s">
        <v>31</v>
      </c>
      <c r="I23" s="114" t="s">
        <v>32</v>
      </c>
      <c r="J23" s="113" t="s">
        <v>33</v>
      </c>
      <c r="K23" s="115" t="s">
        <v>34</v>
      </c>
      <c r="L23" s="116" t="s">
        <v>1</v>
      </c>
    </row>
    <row r="24" spans="1:12" ht="20.100000000000001" customHeight="1" x14ac:dyDescent="0.15">
      <c r="B24" s="198" t="s">
        <v>18</v>
      </c>
      <c r="C24" s="199"/>
      <c r="D24" s="45">
        <v>1352</v>
      </c>
      <c r="E24" s="46">
        <v>830</v>
      </c>
      <c r="F24" s="46">
        <v>1179</v>
      </c>
      <c r="G24" s="46">
        <v>800</v>
      </c>
      <c r="H24" s="46">
        <v>606</v>
      </c>
      <c r="I24" s="46">
        <v>910</v>
      </c>
      <c r="J24" s="45">
        <v>562</v>
      </c>
      <c r="K24" s="47">
        <f>SUM(D24:J24)</f>
        <v>6239</v>
      </c>
      <c r="L24" s="55">
        <f>K24/人口統計!D6</f>
        <v>0.14032207278125142</v>
      </c>
    </row>
    <row r="25" spans="1:12" ht="20.100000000000001" customHeight="1" x14ac:dyDescent="0.15">
      <c r="B25" s="192" t="s">
        <v>44</v>
      </c>
      <c r="C25" s="193"/>
      <c r="D25" s="45">
        <v>1156</v>
      </c>
      <c r="E25" s="46">
        <v>968</v>
      </c>
      <c r="F25" s="46">
        <v>1178</v>
      </c>
      <c r="G25" s="46">
        <v>730</v>
      </c>
      <c r="H25" s="46">
        <v>577</v>
      </c>
      <c r="I25" s="46">
        <v>655</v>
      </c>
      <c r="J25" s="45">
        <v>402</v>
      </c>
      <c r="K25" s="47">
        <f t="shared" ref="K25:K31" si="2">SUM(D25:J25)</f>
        <v>5666</v>
      </c>
      <c r="L25" s="55">
        <f>K25/人口統計!D7</f>
        <v>0.18658412092073631</v>
      </c>
    </row>
    <row r="26" spans="1:12" ht="20.100000000000001" customHeight="1" x14ac:dyDescent="0.15">
      <c r="B26" s="192" t="s">
        <v>45</v>
      </c>
      <c r="C26" s="193"/>
      <c r="D26" s="45">
        <v>866</v>
      </c>
      <c r="E26" s="46">
        <v>466</v>
      </c>
      <c r="F26" s="46">
        <v>856</v>
      </c>
      <c r="G26" s="46">
        <v>548</v>
      </c>
      <c r="H26" s="46">
        <v>435</v>
      </c>
      <c r="I26" s="46">
        <v>481</v>
      </c>
      <c r="J26" s="45">
        <v>303</v>
      </c>
      <c r="K26" s="47">
        <f t="shared" si="2"/>
        <v>3955</v>
      </c>
      <c r="L26" s="55">
        <f>K26/人口統計!D8</f>
        <v>0.21012644777388162</v>
      </c>
    </row>
    <row r="27" spans="1:12" ht="20.100000000000001" customHeight="1" x14ac:dyDescent="0.15">
      <c r="B27" s="192" t="s">
        <v>46</v>
      </c>
      <c r="C27" s="193"/>
      <c r="D27" s="45">
        <v>276</v>
      </c>
      <c r="E27" s="46">
        <v>174</v>
      </c>
      <c r="F27" s="46">
        <v>349</v>
      </c>
      <c r="G27" s="46">
        <v>199</v>
      </c>
      <c r="H27" s="46">
        <v>171</v>
      </c>
      <c r="I27" s="46">
        <v>204</v>
      </c>
      <c r="J27" s="45">
        <v>127</v>
      </c>
      <c r="K27" s="47">
        <f t="shared" si="2"/>
        <v>1500</v>
      </c>
      <c r="L27" s="55">
        <f>K27/人口統計!D9</f>
        <v>0.15460729746444032</v>
      </c>
    </row>
    <row r="28" spans="1:12" ht="20.100000000000001" customHeight="1" x14ac:dyDescent="0.15">
      <c r="B28" s="192" t="s">
        <v>47</v>
      </c>
      <c r="C28" s="193"/>
      <c r="D28" s="45">
        <v>397</v>
      </c>
      <c r="E28" s="46">
        <v>247</v>
      </c>
      <c r="F28" s="46">
        <v>514</v>
      </c>
      <c r="G28" s="46">
        <v>338</v>
      </c>
      <c r="H28" s="46">
        <v>267</v>
      </c>
      <c r="I28" s="46">
        <v>372</v>
      </c>
      <c r="J28" s="45">
        <v>194</v>
      </c>
      <c r="K28" s="47">
        <f t="shared" si="2"/>
        <v>2329</v>
      </c>
      <c r="L28" s="55">
        <f>K28/人口統計!D10</f>
        <v>0.16273057574063723</v>
      </c>
    </row>
    <row r="29" spans="1:12" ht="20.100000000000001" customHeight="1" x14ac:dyDescent="0.15">
      <c r="B29" s="192" t="s">
        <v>48</v>
      </c>
      <c r="C29" s="193"/>
      <c r="D29" s="45">
        <v>802</v>
      </c>
      <c r="E29" s="46">
        <v>617</v>
      </c>
      <c r="F29" s="46">
        <v>1425</v>
      </c>
      <c r="G29" s="46">
        <v>711</v>
      </c>
      <c r="H29" s="46">
        <v>624</v>
      </c>
      <c r="I29" s="46">
        <v>718</v>
      </c>
      <c r="J29" s="45">
        <v>440</v>
      </c>
      <c r="K29" s="47">
        <f t="shared" si="2"/>
        <v>5337</v>
      </c>
      <c r="L29" s="55">
        <f>K29/人口統計!D11</f>
        <v>0.17063111452138885</v>
      </c>
    </row>
    <row r="30" spans="1:12" ht="20.100000000000001" customHeight="1" x14ac:dyDescent="0.15">
      <c r="B30" s="192" t="s">
        <v>49</v>
      </c>
      <c r="C30" s="193"/>
      <c r="D30" s="45">
        <v>2297</v>
      </c>
      <c r="E30" s="46">
        <v>1568</v>
      </c>
      <c r="F30" s="46">
        <v>2295</v>
      </c>
      <c r="G30" s="46">
        <v>1542</v>
      </c>
      <c r="H30" s="46">
        <v>1220</v>
      </c>
      <c r="I30" s="46">
        <v>1396</v>
      </c>
      <c r="J30" s="45">
        <v>791</v>
      </c>
      <c r="K30" s="47">
        <f t="shared" si="2"/>
        <v>11109</v>
      </c>
      <c r="L30" s="55">
        <f>K30/人口統計!D12</f>
        <v>0.22527071419880765</v>
      </c>
    </row>
    <row r="31" spans="1:12" ht="20.100000000000001" customHeight="1" thickBot="1" x14ac:dyDescent="0.2">
      <c r="B31" s="198" t="s">
        <v>25</v>
      </c>
      <c r="C31" s="199"/>
      <c r="D31" s="45">
        <v>506</v>
      </c>
      <c r="E31" s="46">
        <v>390</v>
      </c>
      <c r="F31" s="46">
        <v>825</v>
      </c>
      <c r="G31" s="46">
        <v>425</v>
      </c>
      <c r="H31" s="46">
        <v>314</v>
      </c>
      <c r="I31" s="46">
        <v>545</v>
      </c>
      <c r="J31" s="45">
        <v>337</v>
      </c>
      <c r="K31" s="47">
        <f t="shared" si="2"/>
        <v>3342</v>
      </c>
      <c r="L31" s="59">
        <f>K31/人口統計!D13</f>
        <v>0.16339102376063361</v>
      </c>
    </row>
    <row r="32" spans="1:12" ht="20.100000000000001" customHeight="1" thickTop="1" x14ac:dyDescent="0.15">
      <c r="B32" s="190" t="s">
        <v>50</v>
      </c>
      <c r="C32" s="191"/>
      <c r="D32" s="35">
        <f>SUM(D24:D31)</f>
        <v>7652</v>
      </c>
      <c r="E32" s="34">
        <f t="shared" ref="E32:J32" si="3">SUM(E24:E31)</f>
        <v>5260</v>
      </c>
      <c r="F32" s="34">
        <f t="shared" si="3"/>
        <v>8621</v>
      </c>
      <c r="G32" s="34">
        <f t="shared" si="3"/>
        <v>5293</v>
      </c>
      <c r="H32" s="34">
        <f t="shared" si="3"/>
        <v>4214</v>
      </c>
      <c r="I32" s="34">
        <f t="shared" si="3"/>
        <v>5281</v>
      </c>
      <c r="J32" s="35">
        <f t="shared" si="3"/>
        <v>3156</v>
      </c>
      <c r="K32" s="54">
        <f>SUM(K24:K31)</f>
        <v>39477</v>
      </c>
      <c r="L32" s="60">
        <f>K32/人口統計!D5</f>
        <v>0.18049846601222619</v>
      </c>
    </row>
    <row r="33" spans="3:3" ht="20.100000000000001" customHeight="1" x14ac:dyDescent="0.15">
      <c r="C33" s="14" t="s">
        <v>51</v>
      </c>
    </row>
    <row r="34" spans="3:3" ht="20.100000000000001" customHeight="1" x14ac:dyDescent="0.15"/>
    <row r="35" spans="3:3" ht="20.100000000000001" customHeight="1" x14ac:dyDescent="0.15"/>
    <row r="36" spans="3:3" ht="20.100000000000001" customHeight="1" x14ac:dyDescent="0.15"/>
    <row r="37" spans="3:3" ht="20.100000000000001" customHeight="1" x14ac:dyDescent="0.15"/>
    <row r="38" spans="3:3" ht="20.100000000000001" customHeight="1" x14ac:dyDescent="0.15"/>
    <row r="39" spans="3:3" ht="20.100000000000001" customHeight="1" x14ac:dyDescent="0.15"/>
    <row r="40" spans="3:3" ht="20.100000000000001" customHeight="1" x14ac:dyDescent="0.15"/>
    <row r="41" spans="3:3" ht="20.100000000000001" customHeight="1" x14ac:dyDescent="0.15"/>
    <row r="42" spans="3:3" ht="20.100000000000001" customHeight="1" x14ac:dyDescent="0.15"/>
    <row r="43" spans="3:3" ht="20.100000000000001" customHeight="1" x14ac:dyDescent="0.15"/>
    <row r="44" spans="3:3" ht="20.100000000000001" customHeight="1" x14ac:dyDescent="0.15"/>
    <row r="45" spans="3:3" ht="20.100000000000001" customHeight="1" x14ac:dyDescent="0.15"/>
    <row r="46" spans="3:3" ht="20.100000000000001" customHeight="1" x14ac:dyDescent="0.15"/>
    <row r="47" spans="3:3" ht="20.100000000000001" customHeight="1" x14ac:dyDescent="0.15"/>
    <row r="48" spans="3: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</sheetData>
  <mergeCells count="12">
    <mergeCell ref="B4:C4"/>
    <mergeCell ref="B8:C8"/>
    <mergeCell ref="B9:C9"/>
    <mergeCell ref="B24:C24"/>
    <mergeCell ref="B31:C31"/>
    <mergeCell ref="B32:C32"/>
    <mergeCell ref="B25:C25"/>
    <mergeCell ref="B26:C26"/>
    <mergeCell ref="B27:C27"/>
    <mergeCell ref="B28:C28"/>
    <mergeCell ref="B29:C29"/>
    <mergeCell ref="B30:C30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>
      <selection activeCell="P2" sqref="P2"/>
    </sheetView>
  </sheetViews>
  <sheetFormatPr defaultRowHeight="13.5" x14ac:dyDescent="0.1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3" width="8.625" style="14" customWidth="1"/>
    <col min="14" max="14" width="11.25" style="14" customWidth="1"/>
    <col min="15" max="16" width="8.625" style="14" customWidth="1"/>
    <col min="17" max="17" width="14.625" style="14" customWidth="1"/>
    <col min="18" max="18" width="16.25" style="14" customWidth="1"/>
    <col min="19" max="19" width="14.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 x14ac:dyDescent="0.15">
      <c r="A1" s="106" t="s">
        <v>53</v>
      </c>
    </row>
    <row r="2" spans="1:19" ht="20.100000000000001" customHeight="1" x14ac:dyDescent="0.15"/>
    <row r="3" spans="1:19" ht="20.100000000000001" customHeight="1" thickBot="1" x14ac:dyDescent="0.2">
      <c r="B3" s="202"/>
      <c r="C3" s="202"/>
      <c r="D3" s="202" t="s">
        <v>122</v>
      </c>
      <c r="E3" s="202"/>
      <c r="F3" s="202" t="s">
        <v>123</v>
      </c>
      <c r="G3" s="202"/>
      <c r="H3" s="202" t="s">
        <v>124</v>
      </c>
      <c r="I3" s="202"/>
      <c r="J3" s="202" t="s">
        <v>125</v>
      </c>
      <c r="K3" s="202"/>
      <c r="N3" s="109" t="s">
        <v>101</v>
      </c>
      <c r="O3" s="110"/>
      <c r="P3" s="111"/>
      <c r="Q3" s="61" t="s">
        <v>102</v>
      </c>
      <c r="R3" s="90" t="s">
        <v>103</v>
      </c>
      <c r="S3" s="90" t="s">
        <v>104</v>
      </c>
    </row>
    <row r="4" spans="1:19" ht="33" customHeight="1" thickTop="1" thickBot="1" x14ac:dyDescent="0.2">
      <c r="B4" s="204"/>
      <c r="C4" s="204"/>
      <c r="D4" s="145" t="s">
        <v>127</v>
      </c>
      <c r="E4" s="146" t="s">
        <v>128</v>
      </c>
      <c r="F4" s="147" t="s">
        <v>127</v>
      </c>
      <c r="G4" s="148" t="s">
        <v>128</v>
      </c>
      <c r="H4" s="145" t="s">
        <v>127</v>
      </c>
      <c r="I4" s="146" t="s">
        <v>128</v>
      </c>
      <c r="J4" s="147" t="s">
        <v>127</v>
      </c>
      <c r="K4" s="148" t="s">
        <v>128</v>
      </c>
      <c r="N4" s="140"/>
      <c r="O4" s="85"/>
      <c r="P4" s="141"/>
      <c r="Q4" s="142"/>
      <c r="R4" s="143"/>
      <c r="S4" s="143"/>
    </row>
    <row r="5" spans="1:19" ht="20.100000000000001" customHeight="1" thickTop="1" x14ac:dyDescent="0.15">
      <c r="B5" s="203" t="s">
        <v>114</v>
      </c>
      <c r="C5" s="203"/>
      <c r="D5" s="150">
        <v>5299</v>
      </c>
      <c r="E5" s="149">
        <v>286365.08</v>
      </c>
      <c r="F5" s="151">
        <v>1624</v>
      </c>
      <c r="G5" s="152">
        <v>30632.25</v>
      </c>
      <c r="H5" s="150">
        <v>538</v>
      </c>
      <c r="I5" s="149">
        <v>108904.78000000003</v>
      </c>
      <c r="J5" s="151">
        <v>1062</v>
      </c>
      <c r="K5" s="152">
        <v>326378.66000000003</v>
      </c>
      <c r="M5" s="162">
        <f>Q5+Q7</f>
        <v>39280</v>
      </c>
      <c r="N5" s="121" t="s">
        <v>108</v>
      </c>
      <c r="O5" s="122"/>
      <c r="P5" s="134"/>
      <c r="Q5" s="123">
        <v>31200</v>
      </c>
      <c r="R5" s="124">
        <v>1866473.9700000025</v>
      </c>
      <c r="S5" s="124">
        <f>R5/Q5*100</f>
        <v>5982.2883653846229</v>
      </c>
    </row>
    <row r="6" spans="1:19" ht="20.100000000000001" customHeight="1" x14ac:dyDescent="0.15">
      <c r="B6" s="200" t="s">
        <v>115</v>
      </c>
      <c r="C6" s="200"/>
      <c r="D6" s="153">
        <v>4637</v>
      </c>
      <c r="E6" s="154">
        <v>277121.42000000004</v>
      </c>
      <c r="F6" s="155">
        <v>1440</v>
      </c>
      <c r="G6" s="156">
        <v>27081.749999999996</v>
      </c>
      <c r="H6" s="153">
        <v>499</v>
      </c>
      <c r="I6" s="154">
        <v>95227.09</v>
      </c>
      <c r="J6" s="155">
        <v>884</v>
      </c>
      <c r="K6" s="156">
        <v>250081.04000000004</v>
      </c>
      <c r="M6" s="58"/>
      <c r="N6" s="125"/>
      <c r="O6" s="94" t="s">
        <v>105</v>
      </c>
      <c r="P6" s="107"/>
      <c r="Q6" s="98">
        <f>Q5/Q$13</f>
        <v>0.61806656101426305</v>
      </c>
      <c r="R6" s="99">
        <f>R5/R$13</f>
        <v>0.38546883336312204</v>
      </c>
      <c r="S6" s="100" t="s">
        <v>107</v>
      </c>
    </row>
    <row r="7" spans="1:19" ht="20.100000000000001" customHeight="1" x14ac:dyDescent="0.15">
      <c r="B7" s="200" t="s">
        <v>116</v>
      </c>
      <c r="C7" s="200"/>
      <c r="D7" s="153">
        <v>2908</v>
      </c>
      <c r="E7" s="154">
        <v>180046.07000000004</v>
      </c>
      <c r="F7" s="155">
        <v>934</v>
      </c>
      <c r="G7" s="156">
        <v>16990.759999999998</v>
      </c>
      <c r="H7" s="153">
        <v>538</v>
      </c>
      <c r="I7" s="154">
        <v>111914.53000000001</v>
      </c>
      <c r="J7" s="155">
        <v>652</v>
      </c>
      <c r="K7" s="156">
        <v>191031.21000000002</v>
      </c>
      <c r="M7" s="58"/>
      <c r="N7" s="126" t="s">
        <v>109</v>
      </c>
      <c r="O7" s="127"/>
      <c r="P7" s="135"/>
      <c r="Q7" s="128">
        <v>8080</v>
      </c>
      <c r="R7" s="129">
        <v>153430.61000000002</v>
      </c>
      <c r="S7" s="129">
        <f>R7/Q7*100</f>
        <v>1898.893688118812</v>
      </c>
    </row>
    <row r="8" spans="1:19" ht="20.100000000000001" customHeight="1" x14ac:dyDescent="0.15">
      <c r="B8" s="200" t="s">
        <v>117</v>
      </c>
      <c r="C8" s="200"/>
      <c r="D8" s="153">
        <v>1086</v>
      </c>
      <c r="E8" s="154">
        <v>65671.329999999987</v>
      </c>
      <c r="F8" s="155">
        <v>319</v>
      </c>
      <c r="G8" s="156">
        <v>6025.0499999999993</v>
      </c>
      <c r="H8" s="153">
        <v>80</v>
      </c>
      <c r="I8" s="154">
        <v>15848.41</v>
      </c>
      <c r="J8" s="155">
        <v>358</v>
      </c>
      <c r="K8" s="156">
        <v>103970.88</v>
      </c>
      <c r="L8" s="89"/>
      <c r="M8" s="88"/>
      <c r="N8" s="130"/>
      <c r="O8" s="94" t="s">
        <v>105</v>
      </c>
      <c r="P8" s="107"/>
      <c r="Q8" s="98">
        <f>Q7/Q$13</f>
        <v>0.16006339144215531</v>
      </c>
      <c r="R8" s="99">
        <f>R7/R$13</f>
        <v>3.1686870103466852E-2</v>
      </c>
      <c r="S8" s="100" t="s">
        <v>106</v>
      </c>
    </row>
    <row r="9" spans="1:19" ht="20.100000000000001" customHeight="1" x14ac:dyDescent="0.15">
      <c r="B9" s="200" t="s">
        <v>118</v>
      </c>
      <c r="C9" s="200"/>
      <c r="D9" s="153">
        <v>1887</v>
      </c>
      <c r="E9" s="154">
        <v>121456.03</v>
      </c>
      <c r="F9" s="155">
        <v>430</v>
      </c>
      <c r="G9" s="156">
        <v>8819.8099999999977</v>
      </c>
      <c r="H9" s="153">
        <v>327</v>
      </c>
      <c r="I9" s="154">
        <v>60802.48000000001</v>
      </c>
      <c r="J9" s="155">
        <v>380</v>
      </c>
      <c r="K9" s="156">
        <v>106927.2</v>
      </c>
      <c r="L9" s="89"/>
      <c r="M9" s="88"/>
      <c r="N9" s="126" t="s">
        <v>110</v>
      </c>
      <c r="O9" s="127"/>
      <c r="P9" s="135"/>
      <c r="Q9" s="128">
        <v>4386</v>
      </c>
      <c r="R9" s="129">
        <v>878745.61000000022</v>
      </c>
      <c r="S9" s="129">
        <f>R9/Q9*100</f>
        <v>20035.239626082999</v>
      </c>
    </row>
    <row r="10" spans="1:19" ht="20.100000000000001" customHeight="1" x14ac:dyDescent="0.15">
      <c r="B10" s="200" t="s">
        <v>119</v>
      </c>
      <c r="C10" s="200"/>
      <c r="D10" s="153">
        <v>3934</v>
      </c>
      <c r="E10" s="154">
        <v>251611.74</v>
      </c>
      <c r="F10" s="155">
        <v>653</v>
      </c>
      <c r="G10" s="156">
        <v>14152.37</v>
      </c>
      <c r="H10" s="153">
        <v>621</v>
      </c>
      <c r="I10" s="154">
        <v>133938.28999999998</v>
      </c>
      <c r="J10" s="155">
        <v>990</v>
      </c>
      <c r="K10" s="156">
        <v>288403.25999999995</v>
      </c>
      <c r="L10" s="89"/>
      <c r="M10" s="88"/>
      <c r="N10" s="95"/>
      <c r="O10" s="94" t="s">
        <v>105</v>
      </c>
      <c r="P10" s="107"/>
      <c r="Q10" s="98">
        <f>Q9/Q$13</f>
        <v>8.688589540412045E-2</v>
      </c>
      <c r="R10" s="99">
        <f>R9/R$13</f>
        <v>0.18148072277143232</v>
      </c>
      <c r="S10" s="100" t="s">
        <v>106</v>
      </c>
    </row>
    <row r="11" spans="1:19" ht="20.100000000000001" customHeight="1" x14ac:dyDescent="0.15">
      <c r="B11" s="200" t="s">
        <v>120</v>
      </c>
      <c r="C11" s="200"/>
      <c r="D11" s="153">
        <v>8799</v>
      </c>
      <c r="E11" s="154">
        <v>510943.47000000009</v>
      </c>
      <c r="F11" s="155">
        <v>1981</v>
      </c>
      <c r="G11" s="156">
        <v>35625.470000000008</v>
      </c>
      <c r="H11" s="153">
        <v>1469</v>
      </c>
      <c r="I11" s="154">
        <v>294641.5400000001</v>
      </c>
      <c r="J11" s="155">
        <v>1710</v>
      </c>
      <c r="K11" s="156">
        <v>457093.14999999991</v>
      </c>
      <c r="L11" s="89"/>
      <c r="M11" s="88"/>
      <c r="N11" s="126" t="s">
        <v>111</v>
      </c>
      <c r="O11" s="127"/>
      <c r="P11" s="135"/>
      <c r="Q11" s="101">
        <v>6814</v>
      </c>
      <c r="R11" s="102">
        <v>1943437.7000000004</v>
      </c>
      <c r="S11" s="102">
        <f>R11/Q11*100</f>
        <v>28521.245964191377</v>
      </c>
    </row>
    <row r="12" spans="1:19" ht="20.100000000000001" customHeight="1" thickBot="1" x14ac:dyDescent="0.2">
      <c r="B12" s="201" t="s">
        <v>121</v>
      </c>
      <c r="C12" s="201"/>
      <c r="D12" s="157">
        <v>2650</v>
      </c>
      <c r="E12" s="158">
        <v>173258.82999999996</v>
      </c>
      <c r="F12" s="159">
        <v>699</v>
      </c>
      <c r="G12" s="160">
        <v>14103.150000000001</v>
      </c>
      <c r="H12" s="157">
        <v>314</v>
      </c>
      <c r="I12" s="158">
        <v>57468.489999999991</v>
      </c>
      <c r="J12" s="159">
        <v>778</v>
      </c>
      <c r="K12" s="160">
        <v>219552.30000000002</v>
      </c>
      <c r="L12" s="89"/>
      <c r="M12" s="88"/>
      <c r="N12" s="125"/>
      <c r="O12" s="84" t="s">
        <v>105</v>
      </c>
      <c r="P12" s="108"/>
      <c r="Q12" s="103">
        <f>Q11/Q$13</f>
        <v>0.13498415213946116</v>
      </c>
      <c r="R12" s="104">
        <f>R11/R$13</f>
        <v>0.40136357376197873</v>
      </c>
      <c r="S12" s="105" t="s">
        <v>106</v>
      </c>
    </row>
    <row r="13" spans="1:19" ht="20.100000000000001" customHeight="1" thickTop="1" x14ac:dyDescent="0.15">
      <c r="B13" s="161" t="s">
        <v>126</v>
      </c>
      <c r="C13" s="161"/>
      <c r="D13" s="150">
        <v>31200</v>
      </c>
      <c r="E13" s="149">
        <v>1866473.9700000025</v>
      </c>
      <c r="F13" s="151">
        <v>8080</v>
      </c>
      <c r="G13" s="152">
        <v>153430.61000000002</v>
      </c>
      <c r="H13" s="150">
        <v>4386</v>
      </c>
      <c r="I13" s="149">
        <v>878745.61000000022</v>
      </c>
      <c r="J13" s="151">
        <v>6814</v>
      </c>
      <c r="K13" s="152">
        <v>1943437.7000000004</v>
      </c>
      <c r="M13" s="58"/>
      <c r="N13" s="131" t="s">
        <v>112</v>
      </c>
      <c r="O13" s="132"/>
      <c r="P13" s="133"/>
      <c r="Q13" s="96">
        <f>Q5+Q7+Q9+Q11</f>
        <v>50480</v>
      </c>
      <c r="R13" s="97">
        <f>R5+R7+R9+R11</f>
        <v>4842087.8900000034</v>
      </c>
      <c r="S13" s="97">
        <f>R13/Q13*100</f>
        <v>9592.0916996830492</v>
      </c>
    </row>
    <row r="14" spans="1:19" ht="20.100000000000001" customHeight="1" x14ac:dyDescent="0.15">
      <c r="N14" s="130"/>
      <c r="O14" s="94" t="s">
        <v>105</v>
      </c>
      <c r="P14" s="107"/>
      <c r="Q14" s="98">
        <f>Q13/Q$13</f>
        <v>1</v>
      </c>
      <c r="R14" s="99">
        <f>R13/R$13</f>
        <v>1</v>
      </c>
      <c r="S14" s="100" t="s">
        <v>106</v>
      </c>
    </row>
    <row r="15" spans="1:19" ht="20.100000000000001" customHeight="1" x14ac:dyDescent="0.15">
      <c r="B15" s="91"/>
      <c r="C15" s="85"/>
      <c r="D15" s="85"/>
      <c r="E15" s="92"/>
      <c r="F15" s="92"/>
      <c r="G15" s="93"/>
      <c r="N15" s="14" t="s">
        <v>129</v>
      </c>
      <c r="O15" s="14" t="s">
        <v>130</v>
      </c>
      <c r="P15" s="14" t="s">
        <v>131</v>
      </c>
      <c r="Q15" s="14" t="s">
        <v>132</v>
      </c>
    </row>
    <row r="16" spans="1:19" ht="20.100000000000001" customHeight="1" x14ac:dyDescent="0.15">
      <c r="M16" s="14" t="s">
        <v>133</v>
      </c>
      <c r="N16" s="58">
        <f>D5/(D5+F5+H5+J5)</f>
        <v>0.62172943799131763</v>
      </c>
      <c r="O16" s="58">
        <f>F5/(D5+F5+H5+J5)</f>
        <v>0.19054323594978295</v>
      </c>
      <c r="P16" s="58">
        <f>H5/(D5+F5+H5+J5)</f>
        <v>6.3123313387304938E-2</v>
      </c>
      <c r="Q16" s="58">
        <f>J5/(D5+F5+H5+J5)</f>
        <v>0.1246040126715945</v>
      </c>
    </row>
    <row r="17" spans="13:17" ht="20.100000000000001" customHeight="1" x14ac:dyDescent="0.15">
      <c r="M17" s="14" t="s">
        <v>134</v>
      </c>
      <c r="N17" s="58">
        <f t="shared" ref="N17:N23" si="0">D6/(D6+F6+H6+J6)</f>
        <v>0.62158176943699728</v>
      </c>
      <c r="O17" s="58">
        <f t="shared" ref="O17:O23" si="1">F6/(D6+F6+H6+J6)</f>
        <v>0.19302949061662197</v>
      </c>
      <c r="P17" s="58">
        <f t="shared" ref="P17:P23" si="2">H6/(D6+F6+H6+J6)</f>
        <v>6.6890080428954418E-2</v>
      </c>
      <c r="Q17" s="58">
        <f t="shared" ref="Q17:Q23" si="3">J6/(D6+F6+H6+J6)</f>
        <v>0.11849865951742627</v>
      </c>
    </row>
    <row r="18" spans="13:17" ht="20.100000000000001" customHeight="1" x14ac:dyDescent="0.15">
      <c r="M18" s="14" t="s">
        <v>135</v>
      </c>
      <c r="N18" s="58">
        <f t="shared" si="0"/>
        <v>0.57790143084260737</v>
      </c>
      <c r="O18" s="58">
        <f t="shared" si="1"/>
        <v>0.1856120826709062</v>
      </c>
      <c r="P18" s="58">
        <f t="shared" si="2"/>
        <v>0.10691573926868045</v>
      </c>
      <c r="Q18" s="58">
        <f t="shared" si="3"/>
        <v>0.12957074721780604</v>
      </c>
    </row>
    <row r="19" spans="13:17" ht="20.100000000000001" customHeight="1" x14ac:dyDescent="0.15">
      <c r="M19" s="14" t="s">
        <v>136</v>
      </c>
      <c r="N19" s="58">
        <f t="shared" si="0"/>
        <v>0.58925664677156808</v>
      </c>
      <c r="O19" s="58">
        <f t="shared" si="1"/>
        <v>0.17308735756918067</v>
      </c>
      <c r="P19" s="58">
        <f t="shared" si="2"/>
        <v>4.3407487791644057E-2</v>
      </c>
      <c r="Q19" s="58">
        <f t="shared" si="3"/>
        <v>0.19424850786760717</v>
      </c>
    </row>
    <row r="20" spans="13:17" ht="20.100000000000001" customHeight="1" x14ac:dyDescent="0.15">
      <c r="M20" s="14" t="s">
        <v>137</v>
      </c>
      <c r="N20" s="58">
        <f t="shared" si="0"/>
        <v>0.62400793650793651</v>
      </c>
      <c r="O20" s="58">
        <f t="shared" si="1"/>
        <v>0.14219576719576721</v>
      </c>
      <c r="P20" s="58">
        <f t="shared" si="2"/>
        <v>0.10813492063492064</v>
      </c>
      <c r="Q20" s="58">
        <f t="shared" si="3"/>
        <v>0.12566137566137567</v>
      </c>
    </row>
    <row r="21" spans="13:17" ht="20.100000000000001" customHeight="1" x14ac:dyDescent="0.15">
      <c r="M21" s="14" t="s">
        <v>138</v>
      </c>
      <c r="N21" s="58">
        <f t="shared" si="0"/>
        <v>0.63472087770248464</v>
      </c>
      <c r="O21" s="58">
        <f t="shared" si="1"/>
        <v>0.1053565666343982</v>
      </c>
      <c r="P21" s="58">
        <f t="shared" si="2"/>
        <v>0.10019361084220717</v>
      </c>
      <c r="Q21" s="58">
        <f t="shared" si="3"/>
        <v>0.15972894482090996</v>
      </c>
    </row>
    <row r="22" spans="13:17" ht="20.100000000000001" customHeight="1" x14ac:dyDescent="0.15">
      <c r="M22" s="14" t="s">
        <v>139</v>
      </c>
      <c r="N22" s="58">
        <f t="shared" si="0"/>
        <v>0.63034601332473672</v>
      </c>
      <c r="O22" s="58">
        <f t="shared" si="1"/>
        <v>0.1419156100007164</v>
      </c>
      <c r="P22" s="58">
        <f t="shared" si="2"/>
        <v>0.1052367648112329</v>
      </c>
      <c r="Q22" s="58">
        <f t="shared" si="3"/>
        <v>0.12250161186331399</v>
      </c>
    </row>
    <row r="23" spans="13:17" ht="20.100000000000001" customHeight="1" x14ac:dyDescent="0.15">
      <c r="M23" s="14" t="s">
        <v>140</v>
      </c>
      <c r="N23" s="58">
        <f t="shared" si="0"/>
        <v>0.59671245215041657</v>
      </c>
      <c r="O23" s="58">
        <f t="shared" si="1"/>
        <v>0.15739698266156271</v>
      </c>
      <c r="P23" s="58">
        <f t="shared" si="2"/>
        <v>7.0704796217068225E-2</v>
      </c>
      <c r="Q23" s="58">
        <f t="shared" si="3"/>
        <v>0.17518576897095248</v>
      </c>
    </row>
    <row r="24" spans="13:17" ht="20.100000000000001" customHeight="1" x14ac:dyDescent="0.15">
      <c r="M24" s="14" t="s">
        <v>141</v>
      </c>
      <c r="N24" s="58">
        <f t="shared" ref="N24" si="4">D13/(D13+F13+H13+J13)</f>
        <v>0.61806656101426305</v>
      </c>
      <c r="O24" s="58">
        <f t="shared" ref="O24" si="5">F13/(D13+F13+H13+J13)</f>
        <v>0.16006339144215531</v>
      </c>
      <c r="P24" s="58">
        <f t="shared" ref="P24" si="6">H13/(D13+F13+H13+J13)</f>
        <v>8.688589540412045E-2</v>
      </c>
      <c r="Q24" s="58">
        <f t="shared" ref="Q24" si="7">J13/(D13+F13+H13+J13)</f>
        <v>0.13498415213946116</v>
      </c>
    </row>
    <row r="25" spans="13:17" ht="20.100000000000001" customHeight="1" x14ac:dyDescent="0.15"/>
    <row r="26" spans="13:17" ht="20.100000000000001" customHeight="1" x14ac:dyDescent="0.15"/>
    <row r="27" spans="13:17" ht="20.100000000000001" customHeight="1" x14ac:dyDescent="0.15"/>
    <row r="28" spans="13:17" ht="20.100000000000001" customHeight="1" x14ac:dyDescent="0.15">
      <c r="N28" s="14" t="s">
        <v>129</v>
      </c>
      <c r="O28" s="14" t="s">
        <v>130</v>
      </c>
      <c r="P28" s="14" t="s">
        <v>131</v>
      </c>
      <c r="Q28" s="14" t="s">
        <v>132</v>
      </c>
    </row>
    <row r="29" spans="13:17" ht="20.100000000000001" customHeight="1" x14ac:dyDescent="0.15">
      <c r="M29" s="14" t="s">
        <v>133</v>
      </c>
      <c r="N29" s="58">
        <f>E5/(E5+G5+I5+K5)</f>
        <v>0.38066250184754824</v>
      </c>
      <c r="O29" s="58">
        <f>G5/(E5+G5+I5+K5)</f>
        <v>4.07191719123699E-2</v>
      </c>
      <c r="P29" s="58">
        <f>I5/(E5+G5+I5+K5)</f>
        <v>0.14476613565437813</v>
      </c>
      <c r="Q29" s="58">
        <f>K5/(E5+G5+I5+K5)</f>
        <v>0.43385219058570385</v>
      </c>
    </row>
    <row r="30" spans="13:17" ht="20.100000000000001" customHeight="1" x14ac:dyDescent="0.15">
      <c r="M30" s="14" t="s">
        <v>134</v>
      </c>
      <c r="N30" s="58">
        <f t="shared" ref="N30:N37" si="8">E6/(E6+G6+I6+K6)</f>
        <v>0.4266614299089177</v>
      </c>
      <c r="O30" s="58">
        <f t="shared" ref="O30:O37" si="9">G6/(E6+G6+I6+K6)</f>
        <v>4.1695579430257784E-2</v>
      </c>
      <c r="P30" s="58">
        <f t="shared" ref="P30:P37" si="10">I6/(E6+G6+I6+K6)</f>
        <v>0.146613446140198</v>
      </c>
      <c r="Q30" s="58">
        <f t="shared" ref="Q30:Q37" si="11">K6/(E6+G6+I6+K6)</f>
        <v>0.38502954452062654</v>
      </c>
    </row>
    <row r="31" spans="13:17" ht="20.100000000000001" customHeight="1" x14ac:dyDescent="0.15">
      <c r="M31" s="14" t="s">
        <v>135</v>
      </c>
      <c r="N31" s="58">
        <f t="shared" si="8"/>
        <v>0.3601046932496067</v>
      </c>
      <c r="O31" s="58">
        <f t="shared" si="9"/>
        <v>3.3982704637083638E-2</v>
      </c>
      <c r="P31" s="58">
        <f t="shared" si="10"/>
        <v>0.22383686295304253</v>
      </c>
      <c r="Q31" s="58">
        <f t="shared" si="11"/>
        <v>0.3820757391602671</v>
      </c>
    </row>
    <row r="32" spans="13:17" ht="20.100000000000001" customHeight="1" x14ac:dyDescent="0.15">
      <c r="M32" s="14" t="s">
        <v>136</v>
      </c>
      <c r="N32" s="58">
        <f t="shared" si="8"/>
        <v>0.34290316818461902</v>
      </c>
      <c r="O32" s="58">
        <f t="shared" si="9"/>
        <v>3.1459827804168713E-2</v>
      </c>
      <c r="P32" s="58">
        <f t="shared" si="10"/>
        <v>8.2752549699980166E-2</v>
      </c>
      <c r="Q32" s="58">
        <f t="shared" si="11"/>
        <v>0.54288445431123211</v>
      </c>
    </row>
    <row r="33" spans="13:17" ht="20.100000000000001" customHeight="1" x14ac:dyDescent="0.15">
      <c r="M33" s="14" t="s">
        <v>137</v>
      </c>
      <c r="N33" s="58">
        <f t="shared" si="8"/>
        <v>0.40756302098028246</v>
      </c>
      <c r="O33" s="58">
        <f t="shared" si="9"/>
        <v>2.9596129628739754E-2</v>
      </c>
      <c r="P33" s="58">
        <f t="shared" si="10"/>
        <v>0.20403138841186569</v>
      </c>
      <c r="Q33" s="58">
        <f t="shared" si="11"/>
        <v>0.35880946097911204</v>
      </c>
    </row>
    <row r="34" spans="13:17" ht="20.100000000000001" customHeight="1" x14ac:dyDescent="0.15">
      <c r="M34" s="14" t="s">
        <v>138</v>
      </c>
      <c r="N34" s="58">
        <f t="shared" si="8"/>
        <v>0.36565858214274827</v>
      </c>
      <c r="O34" s="58">
        <f t="shared" si="9"/>
        <v>2.0567146621058172E-2</v>
      </c>
      <c r="P34" s="58">
        <f t="shared" si="10"/>
        <v>0.19464785393568773</v>
      </c>
      <c r="Q34" s="58">
        <f t="shared" si="11"/>
        <v>0.41912641730050582</v>
      </c>
    </row>
    <row r="35" spans="13:17" ht="20.100000000000001" customHeight="1" x14ac:dyDescent="0.15">
      <c r="M35" s="14" t="s">
        <v>139</v>
      </c>
      <c r="N35" s="58">
        <f t="shared" si="8"/>
        <v>0.39354697791301718</v>
      </c>
      <c r="O35" s="58">
        <f t="shared" si="9"/>
        <v>2.7440014166793945E-2</v>
      </c>
      <c r="P35" s="58">
        <f t="shared" si="10"/>
        <v>0.22694347700468193</v>
      </c>
      <c r="Q35" s="58">
        <f t="shared" si="11"/>
        <v>0.35206953091550691</v>
      </c>
    </row>
    <row r="36" spans="13:17" ht="20.100000000000001" customHeight="1" x14ac:dyDescent="0.15">
      <c r="M36" s="14" t="s">
        <v>140</v>
      </c>
      <c r="N36" s="58">
        <f t="shared" si="8"/>
        <v>0.37309487171541694</v>
      </c>
      <c r="O36" s="58">
        <f t="shared" si="9"/>
        <v>3.0369666816019041E-2</v>
      </c>
      <c r="P36" s="58">
        <f t="shared" si="10"/>
        <v>0.12375241656791013</v>
      </c>
      <c r="Q36" s="58">
        <f t="shared" si="11"/>
        <v>0.47278304490065393</v>
      </c>
    </row>
    <row r="37" spans="13:17" ht="20.100000000000001" customHeight="1" x14ac:dyDescent="0.15">
      <c r="M37" s="14" t="s">
        <v>141</v>
      </c>
      <c r="N37" s="58">
        <f t="shared" si="8"/>
        <v>0.38546883336312204</v>
      </c>
      <c r="O37" s="58">
        <f t="shared" si="9"/>
        <v>3.1686870103466852E-2</v>
      </c>
      <c r="P37" s="58">
        <f t="shared" si="10"/>
        <v>0.18148072277143232</v>
      </c>
      <c r="Q37" s="58">
        <f t="shared" si="11"/>
        <v>0.40136357376197873</v>
      </c>
    </row>
    <row r="38" spans="13:17" ht="20.100000000000001" customHeight="1" x14ac:dyDescent="0.15"/>
    <row r="39" spans="13:17" ht="20.100000000000001" customHeight="1" x14ac:dyDescent="0.15"/>
    <row r="40" spans="13:17" ht="20.100000000000001" customHeight="1" x14ac:dyDescent="0.15"/>
    <row r="41" spans="13:17" ht="20.100000000000001" customHeight="1" x14ac:dyDescent="0.15"/>
    <row r="42" spans="13:17" ht="20.100000000000001" customHeight="1" x14ac:dyDescent="0.15"/>
    <row r="43" spans="13:17" ht="20.100000000000001" customHeight="1" x14ac:dyDescent="0.15"/>
    <row r="44" spans="13:17" ht="20.100000000000001" customHeight="1" x14ac:dyDescent="0.15"/>
    <row r="45" spans="13:17" ht="20.100000000000001" customHeight="1" x14ac:dyDescent="0.15"/>
    <row r="46" spans="13:17" ht="20.100000000000001" customHeight="1" x14ac:dyDescent="0.15"/>
    <row r="47" spans="13:17" ht="20.100000000000001" customHeight="1" x14ac:dyDescent="0.15"/>
    <row r="48" spans="13:1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4:11" ht="20.100000000000001" customHeight="1" x14ac:dyDescent="0.15"/>
    <row r="98" spans="4:11" ht="20.100000000000001" customHeight="1" x14ac:dyDescent="0.15"/>
    <row r="99" spans="4:11" ht="20.100000000000001" customHeight="1" x14ac:dyDescent="0.15"/>
    <row r="100" spans="4:11" ht="20.100000000000001" customHeight="1" x14ac:dyDescent="0.15"/>
    <row r="101" spans="4:11" ht="20.100000000000001" customHeight="1" x14ac:dyDescent="0.15"/>
    <row r="102" spans="4:11" ht="20.100000000000001" customHeight="1" x14ac:dyDescent="0.15"/>
    <row r="103" spans="4:11" ht="20.100000000000001" customHeight="1" x14ac:dyDescent="0.15"/>
    <row r="104" spans="4:11" ht="20.100000000000001" customHeight="1" x14ac:dyDescent="0.15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 x14ac:dyDescent="0.15"/>
    <row r="106" spans="4:11" ht="20.100000000000001" customHeight="1" x14ac:dyDescent="0.15"/>
    <row r="107" spans="4:11" ht="20.100000000000001" customHeight="1" x14ac:dyDescent="0.15"/>
    <row r="108" spans="4:11" ht="20.100000000000001" customHeight="1" x14ac:dyDescent="0.15"/>
    <row r="109" spans="4:11" ht="20.100000000000001" customHeight="1" x14ac:dyDescent="0.15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106"/>
  <sheetViews>
    <sheetView topLeftCell="A76" zoomScaleNormal="100" workbookViewId="0"/>
  </sheetViews>
  <sheetFormatPr defaultRowHeight="13.5" x14ac:dyDescent="0.1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 x14ac:dyDescent="0.15">
      <c r="A1" s="106" t="s">
        <v>99</v>
      </c>
    </row>
    <row r="2" spans="1:14" s="14" customFormat="1" ht="20.100000000000001" customHeight="1" x14ac:dyDescent="0.15"/>
    <row r="3" spans="1:14" s="14" customFormat="1" ht="20.100000000000001" customHeight="1" x14ac:dyDescent="0.15">
      <c r="B3" s="188" t="s">
        <v>54</v>
      </c>
      <c r="C3" s="218"/>
      <c r="D3" s="219"/>
      <c r="E3" s="222" t="s">
        <v>52</v>
      </c>
      <c r="F3" s="209" t="s">
        <v>100</v>
      </c>
      <c r="G3" s="222" t="s">
        <v>57</v>
      </c>
      <c r="H3" s="209" t="s">
        <v>100</v>
      </c>
    </row>
    <row r="4" spans="1:14" s="14" customFormat="1" ht="20.100000000000001" customHeight="1" thickBot="1" x14ac:dyDescent="0.2">
      <c r="B4" s="189"/>
      <c r="C4" s="220"/>
      <c r="D4" s="221"/>
      <c r="E4" s="223"/>
      <c r="F4" s="210"/>
      <c r="G4" s="223"/>
      <c r="H4" s="210"/>
      <c r="N4" s="24"/>
    </row>
    <row r="5" spans="1:14" s="14" customFormat="1" ht="20.100000000000001" customHeight="1" thickTop="1" x14ac:dyDescent="0.15">
      <c r="B5" s="211" t="s">
        <v>69</v>
      </c>
      <c r="C5" s="214" t="s">
        <v>3</v>
      </c>
      <c r="D5" s="215"/>
      <c r="E5" s="163">
        <v>4808</v>
      </c>
      <c r="F5" s="164">
        <f t="shared" ref="F5:F16" si="0">E5/SUM(E$5:E$16)</f>
        <v>0.15410256410256409</v>
      </c>
      <c r="G5" s="165">
        <v>263021.78999999998</v>
      </c>
      <c r="H5" s="166">
        <f t="shared" ref="H5:H16" si="1">G5/SUM(G$5:G$16)</f>
        <v>0.14091907748383978</v>
      </c>
      <c r="N5" s="24"/>
    </row>
    <row r="6" spans="1:14" s="14" customFormat="1" ht="20.100000000000001" customHeight="1" x14ac:dyDescent="0.15">
      <c r="B6" s="212"/>
      <c r="C6" s="216" t="s">
        <v>8</v>
      </c>
      <c r="D6" s="217"/>
      <c r="E6" s="167">
        <v>202</v>
      </c>
      <c r="F6" s="168">
        <f t="shared" si="0"/>
        <v>6.4743589743589741E-3</v>
      </c>
      <c r="G6" s="169">
        <v>14594.97</v>
      </c>
      <c r="H6" s="170">
        <f t="shared" si="1"/>
        <v>7.8195411425962726E-3</v>
      </c>
      <c r="N6" s="24"/>
    </row>
    <row r="7" spans="1:14" s="14" customFormat="1" ht="20.100000000000001" customHeight="1" x14ac:dyDescent="0.15">
      <c r="B7" s="212"/>
      <c r="C7" s="216" t="s">
        <v>9</v>
      </c>
      <c r="D7" s="217"/>
      <c r="E7" s="167">
        <v>1713</v>
      </c>
      <c r="F7" s="168">
        <f t="shared" si="0"/>
        <v>5.4903846153846157E-2</v>
      </c>
      <c r="G7" s="169">
        <v>79823.409999999989</v>
      </c>
      <c r="H7" s="170">
        <f t="shared" si="1"/>
        <v>4.2766955919562061E-2</v>
      </c>
      <c r="N7" s="24"/>
    </row>
    <row r="8" spans="1:14" s="14" customFormat="1" ht="20.100000000000001" customHeight="1" x14ac:dyDescent="0.15">
      <c r="B8" s="212"/>
      <c r="C8" s="216" t="s">
        <v>10</v>
      </c>
      <c r="D8" s="217"/>
      <c r="E8" s="167">
        <v>315</v>
      </c>
      <c r="F8" s="168">
        <f t="shared" si="0"/>
        <v>1.0096153846153847E-2</v>
      </c>
      <c r="G8" s="169">
        <v>13114.060000000001</v>
      </c>
      <c r="H8" s="170">
        <f t="shared" si="1"/>
        <v>7.026114594033156E-3</v>
      </c>
      <c r="N8" s="24"/>
    </row>
    <row r="9" spans="1:14" s="14" customFormat="1" ht="20.100000000000001" customHeight="1" x14ac:dyDescent="0.15">
      <c r="B9" s="212"/>
      <c r="C9" s="205" t="s">
        <v>71</v>
      </c>
      <c r="D9" s="206"/>
      <c r="E9" s="167">
        <v>3435</v>
      </c>
      <c r="F9" s="168">
        <f t="shared" si="0"/>
        <v>0.11009615384615384</v>
      </c>
      <c r="G9" s="169">
        <v>46099.71</v>
      </c>
      <c r="H9" s="170">
        <f t="shared" si="1"/>
        <v>2.4698822882592897E-2</v>
      </c>
      <c r="N9" s="24"/>
    </row>
    <row r="10" spans="1:14" s="14" customFormat="1" ht="20.100000000000001" customHeight="1" x14ac:dyDescent="0.15">
      <c r="B10" s="212"/>
      <c r="C10" s="216" t="s">
        <v>55</v>
      </c>
      <c r="D10" s="217"/>
      <c r="E10" s="167">
        <v>6539</v>
      </c>
      <c r="F10" s="168">
        <f t="shared" si="0"/>
        <v>0.20958333333333334</v>
      </c>
      <c r="G10" s="169">
        <v>695828.28999999992</v>
      </c>
      <c r="H10" s="170">
        <f t="shared" si="1"/>
        <v>0.37280364001004523</v>
      </c>
      <c r="N10" s="24"/>
    </row>
    <row r="11" spans="1:14" s="14" customFormat="1" ht="20.100000000000001" customHeight="1" x14ac:dyDescent="0.15">
      <c r="B11" s="212"/>
      <c r="C11" s="216" t="s">
        <v>56</v>
      </c>
      <c r="D11" s="217"/>
      <c r="E11" s="167">
        <v>3282</v>
      </c>
      <c r="F11" s="168">
        <f t="shared" si="0"/>
        <v>0.1051923076923077</v>
      </c>
      <c r="G11" s="169">
        <v>276176.13999999996</v>
      </c>
      <c r="H11" s="170">
        <f t="shared" si="1"/>
        <v>0.14796677823479101</v>
      </c>
      <c r="N11" s="24"/>
    </row>
    <row r="12" spans="1:14" s="14" customFormat="1" ht="20.100000000000001" customHeight="1" x14ac:dyDescent="0.15">
      <c r="B12" s="212"/>
      <c r="C12" s="205" t="s">
        <v>153</v>
      </c>
      <c r="D12" s="206"/>
      <c r="E12" s="167">
        <v>1287</v>
      </c>
      <c r="F12" s="168">
        <f t="shared" si="0"/>
        <v>4.1250000000000002E-2</v>
      </c>
      <c r="G12" s="169">
        <v>140117.15</v>
      </c>
      <c r="H12" s="170">
        <f t="shared" si="1"/>
        <v>7.5070508483973133E-2</v>
      </c>
      <c r="N12" s="24"/>
    </row>
    <row r="13" spans="1:14" s="14" customFormat="1" ht="20.100000000000001" customHeight="1" x14ac:dyDescent="0.15">
      <c r="B13" s="212"/>
      <c r="C13" s="205" t="s">
        <v>151</v>
      </c>
      <c r="D13" s="206"/>
      <c r="E13" s="167">
        <v>255</v>
      </c>
      <c r="F13" s="168">
        <f t="shared" si="0"/>
        <v>8.1730769230769235E-3</v>
      </c>
      <c r="G13" s="169">
        <v>17507.710000000003</v>
      </c>
      <c r="H13" s="170">
        <f t="shared" si="1"/>
        <v>9.3800986680784015E-3</v>
      </c>
      <c r="N13" s="24"/>
    </row>
    <row r="14" spans="1:14" s="14" customFormat="1" ht="20.100000000000001" customHeight="1" x14ac:dyDescent="0.15">
      <c r="B14" s="212"/>
      <c r="C14" s="205" t="s">
        <v>152</v>
      </c>
      <c r="D14" s="206"/>
      <c r="E14" s="167">
        <v>3</v>
      </c>
      <c r="F14" s="168">
        <f t="shared" si="0"/>
        <v>9.6153846153846154E-5</v>
      </c>
      <c r="G14" s="169">
        <v>194.97</v>
      </c>
      <c r="H14" s="170">
        <f t="shared" si="1"/>
        <v>1.0445899762534595E-4</v>
      </c>
      <c r="N14" s="24"/>
    </row>
    <row r="15" spans="1:14" s="14" customFormat="1" ht="20.100000000000001" customHeight="1" x14ac:dyDescent="0.15">
      <c r="B15" s="212"/>
      <c r="C15" s="205" t="s">
        <v>73</v>
      </c>
      <c r="D15" s="206"/>
      <c r="E15" s="167">
        <v>8320</v>
      </c>
      <c r="F15" s="168">
        <f t="shared" si="0"/>
        <v>0.26666666666666666</v>
      </c>
      <c r="G15" s="169">
        <v>107328.19</v>
      </c>
      <c r="H15" s="170">
        <f t="shared" si="1"/>
        <v>5.7503180716739391E-2</v>
      </c>
      <c r="N15" s="24"/>
    </row>
    <row r="16" spans="1:14" s="14" customFormat="1" ht="20.100000000000001" customHeight="1" x14ac:dyDescent="0.15">
      <c r="B16" s="213"/>
      <c r="C16" s="207" t="s">
        <v>72</v>
      </c>
      <c r="D16" s="208"/>
      <c r="E16" s="171">
        <v>1041</v>
      </c>
      <c r="F16" s="172">
        <f t="shared" si="0"/>
        <v>3.3365384615384616E-2</v>
      </c>
      <c r="G16" s="173">
        <v>212667.58000000007</v>
      </c>
      <c r="H16" s="174">
        <f t="shared" si="1"/>
        <v>0.11394082286612339</v>
      </c>
      <c r="N16" s="24"/>
    </row>
    <row r="17" spans="2:8" s="14" customFormat="1" ht="20.100000000000001" customHeight="1" x14ac:dyDescent="0.15">
      <c r="B17" s="224" t="s">
        <v>70</v>
      </c>
      <c r="C17" s="225" t="s">
        <v>84</v>
      </c>
      <c r="D17" s="226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 x14ac:dyDescent="0.15">
      <c r="B18" s="212"/>
      <c r="C18" s="205" t="s">
        <v>85</v>
      </c>
      <c r="D18" s="206"/>
      <c r="E18" s="167">
        <v>1</v>
      </c>
      <c r="F18" s="168">
        <f t="shared" si="2"/>
        <v>1.2376237623762376E-4</v>
      </c>
      <c r="G18" s="169">
        <v>35.76</v>
      </c>
      <c r="H18" s="170">
        <f t="shared" si="3"/>
        <v>2.3306952895514135E-4</v>
      </c>
    </row>
    <row r="19" spans="2:8" s="14" customFormat="1" ht="20.100000000000001" customHeight="1" x14ac:dyDescent="0.15">
      <c r="B19" s="212"/>
      <c r="C19" s="205" t="s">
        <v>86</v>
      </c>
      <c r="D19" s="206"/>
      <c r="E19" s="167">
        <v>486</v>
      </c>
      <c r="F19" s="168">
        <f t="shared" si="2"/>
        <v>6.0148514851485146E-2</v>
      </c>
      <c r="G19" s="169">
        <v>15448.25</v>
      </c>
      <c r="H19" s="170">
        <f t="shared" si="3"/>
        <v>0.10068558027632166</v>
      </c>
    </row>
    <row r="20" spans="2:8" s="14" customFormat="1" ht="20.100000000000001" customHeight="1" x14ac:dyDescent="0.15">
      <c r="B20" s="212"/>
      <c r="C20" s="205" t="s">
        <v>87</v>
      </c>
      <c r="D20" s="206"/>
      <c r="E20" s="167">
        <v>83</v>
      </c>
      <c r="F20" s="168">
        <f t="shared" si="2"/>
        <v>1.0272277227722773E-2</v>
      </c>
      <c r="G20" s="169">
        <v>3045.57</v>
      </c>
      <c r="H20" s="170">
        <f t="shared" si="3"/>
        <v>1.9849820058722312E-2</v>
      </c>
    </row>
    <row r="21" spans="2:8" s="14" customFormat="1" ht="20.100000000000001" customHeight="1" x14ac:dyDescent="0.15">
      <c r="B21" s="212"/>
      <c r="C21" s="205" t="s">
        <v>88</v>
      </c>
      <c r="D21" s="206"/>
      <c r="E21" s="167">
        <v>369</v>
      </c>
      <c r="F21" s="168">
        <f t="shared" si="2"/>
        <v>4.5668316831683167E-2</v>
      </c>
      <c r="G21" s="169">
        <v>4286.6000000000004</v>
      </c>
      <c r="H21" s="170">
        <f t="shared" si="3"/>
        <v>2.793836249494153E-2</v>
      </c>
    </row>
    <row r="22" spans="2:8" s="14" customFormat="1" ht="20.100000000000001" customHeight="1" x14ac:dyDescent="0.15">
      <c r="B22" s="212"/>
      <c r="C22" s="205" t="s">
        <v>89</v>
      </c>
      <c r="D22" s="206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 x14ac:dyDescent="0.15">
      <c r="B23" s="212"/>
      <c r="C23" s="205" t="s">
        <v>90</v>
      </c>
      <c r="D23" s="206"/>
      <c r="E23" s="167">
        <v>2503</v>
      </c>
      <c r="F23" s="168">
        <f t="shared" si="2"/>
        <v>0.30977722772277227</v>
      </c>
      <c r="G23" s="169">
        <v>82568.029999999984</v>
      </c>
      <c r="H23" s="170">
        <f t="shared" si="3"/>
        <v>0.53814574549367944</v>
      </c>
    </row>
    <row r="24" spans="2:8" s="14" customFormat="1" ht="20.100000000000001" customHeight="1" x14ac:dyDescent="0.15">
      <c r="B24" s="212"/>
      <c r="C24" s="205" t="s">
        <v>91</v>
      </c>
      <c r="D24" s="206"/>
      <c r="E24" s="167">
        <v>75</v>
      </c>
      <c r="F24" s="168">
        <f t="shared" si="2"/>
        <v>9.2821782178217817E-3</v>
      </c>
      <c r="G24" s="169">
        <v>2506.61</v>
      </c>
      <c r="H24" s="170">
        <f t="shared" si="3"/>
        <v>1.6337092057445383E-2</v>
      </c>
    </row>
    <row r="25" spans="2:8" s="14" customFormat="1" ht="20.100000000000001" customHeight="1" x14ac:dyDescent="0.15">
      <c r="B25" s="212"/>
      <c r="C25" s="205" t="s">
        <v>146</v>
      </c>
      <c r="D25" s="206"/>
      <c r="E25" s="167">
        <v>23</v>
      </c>
      <c r="F25" s="168">
        <f t="shared" si="2"/>
        <v>2.8465346534653465E-3</v>
      </c>
      <c r="G25" s="169">
        <v>799.13</v>
      </c>
      <c r="H25" s="170">
        <f t="shared" si="3"/>
        <v>5.2084131060940193E-3</v>
      </c>
    </row>
    <row r="26" spans="2:8" s="14" customFormat="1" ht="20.100000000000001" customHeight="1" x14ac:dyDescent="0.15">
      <c r="B26" s="212"/>
      <c r="C26" s="205" t="s">
        <v>147</v>
      </c>
      <c r="D26" s="206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 x14ac:dyDescent="0.15">
      <c r="B27" s="212"/>
      <c r="C27" s="205" t="s">
        <v>93</v>
      </c>
      <c r="D27" s="206"/>
      <c r="E27" s="167">
        <v>4298</v>
      </c>
      <c r="F27" s="168">
        <f t="shared" si="2"/>
        <v>0.53193069306930696</v>
      </c>
      <c r="G27" s="169">
        <v>25966.219999999987</v>
      </c>
      <c r="H27" s="170">
        <f t="shared" si="3"/>
        <v>0.16923754653650916</v>
      </c>
    </row>
    <row r="28" spans="2:8" s="14" customFormat="1" ht="20.100000000000001" customHeight="1" x14ac:dyDescent="0.15">
      <c r="B28" s="213"/>
      <c r="C28" s="205" t="s">
        <v>92</v>
      </c>
      <c r="D28" s="206"/>
      <c r="E28" s="171">
        <v>242</v>
      </c>
      <c r="F28" s="172">
        <f t="shared" si="2"/>
        <v>2.9950495049504949E-2</v>
      </c>
      <c r="G28" s="173">
        <v>18774.440000000002</v>
      </c>
      <c r="H28" s="174">
        <f t="shared" si="3"/>
        <v>0.12236437044733123</v>
      </c>
    </row>
    <row r="29" spans="2:8" s="14" customFormat="1" ht="20.100000000000001" customHeight="1" x14ac:dyDescent="0.15">
      <c r="B29" s="236" t="s">
        <v>83</v>
      </c>
      <c r="C29" s="225" t="s">
        <v>74</v>
      </c>
      <c r="D29" s="226"/>
      <c r="E29" s="175">
        <v>157</v>
      </c>
      <c r="F29" s="176">
        <f>E29/SUM(E$29:E$39)</f>
        <v>4.9699271921494141E-2</v>
      </c>
      <c r="G29" s="177">
        <v>22492.850000000006</v>
      </c>
      <c r="H29" s="178">
        <f>G29/SUM(G$29:G$39)</f>
        <v>3.0238889627773914E-2</v>
      </c>
    </row>
    <row r="30" spans="2:8" s="14" customFormat="1" ht="20.100000000000001" customHeight="1" x14ac:dyDescent="0.15">
      <c r="B30" s="237"/>
      <c r="C30" s="205" t="s">
        <v>75</v>
      </c>
      <c r="D30" s="206"/>
      <c r="E30" s="167">
        <v>7</v>
      </c>
      <c r="F30" s="168">
        <f t="shared" ref="F30:F40" si="4">E30/SUM(E$29:E$39)</f>
        <v>2.2158911047799935E-3</v>
      </c>
      <c r="G30" s="169">
        <v>1016.56</v>
      </c>
      <c r="H30" s="170">
        <f t="shared" ref="H30:H40" si="5">G30/SUM(G$29:G$39)</f>
        <v>1.3666407609533625E-3</v>
      </c>
    </row>
    <row r="31" spans="2:8" s="14" customFormat="1" ht="20.100000000000001" customHeight="1" x14ac:dyDescent="0.15">
      <c r="B31" s="237"/>
      <c r="C31" s="205" t="s">
        <v>76</v>
      </c>
      <c r="D31" s="206"/>
      <c r="E31" s="167">
        <v>155</v>
      </c>
      <c r="F31" s="168">
        <f t="shared" si="4"/>
        <v>4.9066160177271285E-2</v>
      </c>
      <c r="G31" s="169">
        <v>23482.26</v>
      </c>
      <c r="H31" s="170">
        <f t="shared" si="5"/>
        <v>3.1569030529732339E-2</v>
      </c>
    </row>
    <row r="32" spans="2:8" s="14" customFormat="1" ht="20.100000000000001" customHeight="1" x14ac:dyDescent="0.15">
      <c r="B32" s="237"/>
      <c r="C32" s="205" t="s">
        <v>77</v>
      </c>
      <c r="D32" s="206"/>
      <c r="E32" s="167">
        <v>9</v>
      </c>
      <c r="F32" s="168">
        <f t="shared" si="4"/>
        <v>2.8490028490028491E-3</v>
      </c>
      <c r="G32" s="169">
        <v>503.79</v>
      </c>
      <c r="H32" s="170">
        <f t="shared" si="5"/>
        <v>6.77284123869417E-4</v>
      </c>
    </row>
    <row r="33" spans="2:8" s="14" customFormat="1" ht="20.100000000000001" customHeight="1" x14ac:dyDescent="0.15">
      <c r="B33" s="237"/>
      <c r="C33" s="205" t="s">
        <v>78</v>
      </c>
      <c r="D33" s="206"/>
      <c r="E33" s="167">
        <v>596</v>
      </c>
      <c r="F33" s="168">
        <f t="shared" si="4"/>
        <v>0.1886672997784109</v>
      </c>
      <c r="G33" s="169">
        <v>126672.34</v>
      </c>
      <c r="H33" s="170">
        <f t="shared" si="5"/>
        <v>0.1702954898179577</v>
      </c>
    </row>
    <row r="34" spans="2:8" s="14" customFormat="1" ht="20.100000000000001" customHeight="1" x14ac:dyDescent="0.15">
      <c r="B34" s="237"/>
      <c r="C34" s="205" t="s">
        <v>79</v>
      </c>
      <c r="D34" s="206"/>
      <c r="E34" s="167">
        <v>128</v>
      </c>
      <c r="F34" s="168">
        <f t="shared" si="4"/>
        <v>4.0519151630262741E-2</v>
      </c>
      <c r="G34" s="169">
        <v>8099.0200000000013</v>
      </c>
      <c r="H34" s="170">
        <f t="shared" si="5"/>
        <v>1.088814320431308E-2</v>
      </c>
    </row>
    <row r="35" spans="2:8" s="14" customFormat="1" ht="20.100000000000001" customHeight="1" x14ac:dyDescent="0.15">
      <c r="B35" s="237"/>
      <c r="C35" s="205" t="s">
        <v>80</v>
      </c>
      <c r="D35" s="206"/>
      <c r="E35" s="167">
        <v>1925</v>
      </c>
      <c r="F35" s="168">
        <f t="shared" si="4"/>
        <v>0.60937005381449827</v>
      </c>
      <c r="G35" s="169">
        <v>515686.77999999985</v>
      </c>
      <c r="H35" s="170">
        <f t="shared" si="5"/>
        <v>0.69327789154874186</v>
      </c>
    </row>
    <row r="36" spans="2:8" s="14" customFormat="1" ht="20.100000000000001" customHeight="1" x14ac:dyDescent="0.15">
      <c r="B36" s="237"/>
      <c r="C36" s="205" t="s">
        <v>81</v>
      </c>
      <c r="D36" s="206"/>
      <c r="E36" s="167">
        <v>27</v>
      </c>
      <c r="F36" s="168">
        <f t="shared" si="4"/>
        <v>8.5470085470085479E-3</v>
      </c>
      <c r="G36" s="169">
        <v>6463.170000000001</v>
      </c>
      <c r="H36" s="170">
        <f t="shared" si="5"/>
        <v>8.6889426762522086E-3</v>
      </c>
    </row>
    <row r="37" spans="2:8" s="14" customFormat="1" ht="20.100000000000001" customHeight="1" x14ac:dyDescent="0.15">
      <c r="B37" s="237"/>
      <c r="C37" s="205" t="s">
        <v>82</v>
      </c>
      <c r="D37" s="206"/>
      <c r="E37" s="167">
        <v>29</v>
      </c>
      <c r="F37" s="168">
        <f t="shared" si="4"/>
        <v>9.1801202912314018E-3</v>
      </c>
      <c r="G37" s="169">
        <v>5282.12</v>
      </c>
      <c r="H37" s="170">
        <f t="shared" si="5"/>
        <v>7.1011652005262601E-3</v>
      </c>
    </row>
    <row r="38" spans="2:8" s="14" customFormat="1" ht="20.100000000000001" customHeight="1" x14ac:dyDescent="0.15">
      <c r="B38" s="237"/>
      <c r="C38" s="205" t="s">
        <v>148</v>
      </c>
      <c r="D38" s="206"/>
      <c r="E38" s="167">
        <v>85</v>
      </c>
      <c r="F38" s="168">
        <f t="shared" si="4"/>
        <v>2.6907249129471351E-2</v>
      </c>
      <c r="G38" s="169">
        <v>24230.11</v>
      </c>
      <c r="H38" s="170">
        <f t="shared" si="5"/>
        <v>3.2574423514975685E-2</v>
      </c>
    </row>
    <row r="39" spans="2:8" s="14" customFormat="1" ht="20.100000000000001" customHeight="1" x14ac:dyDescent="0.15">
      <c r="B39" s="237"/>
      <c r="C39" s="230" t="s">
        <v>94</v>
      </c>
      <c r="D39" s="231"/>
      <c r="E39" s="167">
        <v>41</v>
      </c>
      <c r="F39" s="168">
        <f t="shared" si="4"/>
        <v>1.2978790756568534E-2</v>
      </c>
      <c r="G39" s="169">
        <v>9909.49</v>
      </c>
      <c r="H39" s="184">
        <f t="shared" si="5"/>
        <v>1.3322098994904124E-2</v>
      </c>
    </row>
    <row r="40" spans="2:8" s="14" customFormat="1" ht="20.100000000000001" customHeight="1" x14ac:dyDescent="0.15">
      <c r="B40" s="182"/>
      <c r="C40" s="207" t="s">
        <v>149</v>
      </c>
      <c r="D40" s="208"/>
      <c r="E40" s="167">
        <v>1227</v>
      </c>
      <c r="F40" s="185">
        <f t="shared" si="4"/>
        <v>0.38841405508072174</v>
      </c>
      <c r="G40" s="169">
        <v>134907.12000000005</v>
      </c>
      <c r="H40" s="172">
        <f t="shared" si="5"/>
        <v>0.18136614576102411</v>
      </c>
    </row>
    <row r="41" spans="2:8" s="14" customFormat="1" ht="20.100000000000001" customHeight="1" x14ac:dyDescent="0.15">
      <c r="B41" s="232" t="s">
        <v>95</v>
      </c>
      <c r="C41" s="225" t="s">
        <v>96</v>
      </c>
      <c r="D41" s="226"/>
      <c r="E41" s="175">
        <v>3597</v>
      </c>
      <c r="F41" s="176">
        <f>E41/SUM(E$41:E$44)</f>
        <v>0.52788376871147635</v>
      </c>
      <c r="G41" s="177">
        <v>950300.10000000009</v>
      </c>
      <c r="H41" s="178">
        <f>G41/SUM(G$41:G$44)</f>
        <v>0.48897893665436254</v>
      </c>
    </row>
    <row r="42" spans="2:8" s="14" customFormat="1" ht="20.100000000000001" customHeight="1" x14ac:dyDescent="0.15">
      <c r="B42" s="233"/>
      <c r="C42" s="205" t="s">
        <v>97</v>
      </c>
      <c r="D42" s="206"/>
      <c r="E42" s="167">
        <v>2713</v>
      </c>
      <c r="F42" s="168">
        <f t="shared" ref="F42:F44" si="6">E42/SUM(E$41:E$44)</f>
        <v>0.39815086586439685</v>
      </c>
      <c r="G42" s="169">
        <v>805141</v>
      </c>
      <c r="H42" s="170">
        <f t="shared" ref="H42:H44" si="7">G42/SUM(G$41:G$44)</f>
        <v>0.41428701316229477</v>
      </c>
    </row>
    <row r="43" spans="2:8" s="14" customFormat="1" ht="20.100000000000001" customHeight="1" x14ac:dyDescent="0.15">
      <c r="B43" s="234"/>
      <c r="C43" s="205" t="s">
        <v>150</v>
      </c>
      <c r="D43" s="206"/>
      <c r="E43" s="183">
        <v>146</v>
      </c>
      <c r="F43" s="168">
        <f t="shared" si="6"/>
        <v>2.142647490460816E-2</v>
      </c>
      <c r="G43" s="169">
        <v>59964.97</v>
      </c>
      <c r="H43" s="170">
        <f t="shared" si="7"/>
        <v>3.0855102790277249E-2</v>
      </c>
    </row>
    <row r="44" spans="2:8" s="14" customFormat="1" ht="20.100000000000001" customHeight="1" x14ac:dyDescent="0.15">
      <c r="B44" s="235"/>
      <c r="C44" s="207" t="s">
        <v>98</v>
      </c>
      <c r="D44" s="208"/>
      <c r="E44" s="171">
        <v>358</v>
      </c>
      <c r="F44" s="172">
        <f t="shared" si="6"/>
        <v>5.2538890519518641E-2</v>
      </c>
      <c r="G44" s="173">
        <v>128031.63000000002</v>
      </c>
      <c r="H44" s="174">
        <f t="shared" si="7"/>
        <v>6.5878947393065393E-2</v>
      </c>
    </row>
    <row r="45" spans="2:8" s="14" customFormat="1" ht="20.100000000000001" customHeight="1" x14ac:dyDescent="0.15">
      <c r="B45" s="227" t="s">
        <v>113</v>
      </c>
      <c r="C45" s="228"/>
      <c r="D45" s="229"/>
      <c r="E45" s="144">
        <f>SUM(E5:E44)</f>
        <v>50480</v>
      </c>
      <c r="F45" s="179">
        <f>E45/E$45</f>
        <v>1</v>
      </c>
      <c r="G45" s="180">
        <f>SUM(G5:G44)</f>
        <v>4842087.8899999997</v>
      </c>
      <c r="H45" s="181">
        <f>G45/G$45</f>
        <v>1</v>
      </c>
    </row>
    <row r="46" spans="2:8" s="14" customFormat="1" ht="20.100000000000001" customHeight="1" x14ac:dyDescent="0.15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 x14ac:dyDescent="0.15"/>
    <row r="48" spans="2: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  <row r="51" s="14" customFormat="1" ht="20.100000000000001" customHeight="1" x14ac:dyDescent="0.15"/>
    <row r="52" s="14" customFormat="1" ht="20.100000000000001" customHeight="1" x14ac:dyDescent="0.15"/>
    <row r="53" s="14" customFormat="1" ht="20.100000000000001" customHeight="1" x14ac:dyDescent="0.15"/>
    <row r="54" s="14" customFormat="1" ht="20.100000000000001" customHeight="1" x14ac:dyDescent="0.15"/>
    <row r="55" s="14" customFormat="1" ht="20.100000000000001" customHeight="1" x14ac:dyDescent="0.15"/>
    <row r="56" s="14" customFormat="1" ht="20.100000000000001" customHeight="1" x14ac:dyDescent="0.15"/>
    <row r="57" s="14" customFormat="1" ht="20.100000000000001" customHeight="1" x14ac:dyDescent="0.15"/>
    <row r="58" s="14" customFormat="1" ht="20.100000000000001" customHeight="1" x14ac:dyDescent="0.15"/>
    <row r="59" s="14" customFormat="1" ht="20.100000000000001" customHeight="1" x14ac:dyDescent="0.15"/>
    <row r="60" s="14" customFormat="1" ht="20.100000000000001" customHeight="1" x14ac:dyDescent="0.15"/>
    <row r="61" s="14" customFormat="1" ht="20.100000000000001" customHeight="1" x14ac:dyDescent="0.15"/>
    <row r="62" s="14" customFormat="1" ht="20.100000000000001" customHeight="1" x14ac:dyDescent="0.15"/>
    <row r="63" s="14" customFormat="1" ht="20.100000000000001" customHeight="1" x14ac:dyDescent="0.15"/>
    <row r="64" s="14" customFormat="1" ht="20.100000000000001" customHeight="1" x14ac:dyDescent="0.15"/>
    <row r="65" s="14" customFormat="1" ht="20.100000000000001" customHeight="1" x14ac:dyDescent="0.15"/>
    <row r="66" s="14" customFormat="1" ht="20.100000000000001" customHeight="1" x14ac:dyDescent="0.15"/>
    <row r="67" s="14" customFormat="1" ht="20.100000000000001" customHeight="1" x14ac:dyDescent="0.15"/>
    <row r="68" s="14" customFormat="1" ht="20.100000000000001" customHeight="1" x14ac:dyDescent="0.15"/>
    <row r="69" s="14" customFormat="1" ht="20.100000000000001" customHeight="1" x14ac:dyDescent="0.15"/>
    <row r="70" s="14" customFormat="1" ht="20.100000000000001" customHeight="1" x14ac:dyDescent="0.15"/>
    <row r="71" s="14" customFormat="1" ht="20.100000000000001" customHeight="1" x14ac:dyDescent="0.15"/>
    <row r="72" s="14" customFormat="1" ht="20.100000000000001" customHeight="1" x14ac:dyDescent="0.15"/>
    <row r="73" s="14" customFormat="1" ht="20.100000000000001" customHeight="1" x14ac:dyDescent="0.15"/>
    <row r="74" s="14" customFormat="1" ht="20.100000000000001" customHeight="1" x14ac:dyDescent="0.15"/>
    <row r="75" s="14" customFormat="1" ht="20.100000000000001" customHeight="1" x14ac:dyDescent="0.15"/>
    <row r="76" s="14" customFormat="1" ht="20.100000000000001" customHeight="1" x14ac:dyDescent="0.15"/>
    <row r="77" s="14" customFormat="1" ht="20.100000000000001" customHeight="1" x14ac:dyDescent="0.15"/>
    <row r="78" s="14" customFormat="1" ht="20.100000000000001" customHeight="1" x14ac:dyDescent="0.15"/>
    <row r="79" s="14" customFormat="1" ht="20.100000000000001" customHeight="1" x14ac:dyDescent="0.15"/>
    <row r="80" s="14" customFormat="1" ht="20.100000000000001" customHeight="1" x14ac:dyDescent="0.15"/>
    <row r="81" s="14" customFormat="1" ht="20.100000000000001" customHeight="1" x14ac:dyDescent="0.15"/>
    <row r="82" s="14" customFormat="1" ht="20.100000000000001" customHeight="1" x14ac:dyDescent="0.15"/>
    <row r="83" s="14" customFormat="1" ht="20.100000000000001" customHeight="1" x14ac:dyDescent="0.15"/>
    <row r="84" s="14" customFormat="1" ht="20.100000000000001" customHeight="1" x14ac:dyDescent="0.15"/>
    <row r="85" s="14" customFormat="1" ht="20.100000000000001" customHeight="1" x14ac:dyDescent="0.15"/>
    <row r="86" s="14" customFormat="1" ht="20.100000000000001" customHeight="1" x14ac:dyDescent="0.15"/>
    <row r="87" s="14" customFormat="1" ht="20.100000000000001" customHeight="1" x14ac:dyDescent="0.15"/>
    <row r="88" s="14" customFormat="1" ht="20.100000000000001" customHeight="1" x14ac:dyDescent="0.15"/>
    <row r="89" s="14" customFormat="1" ht="20.100000000000001" customHeight="1" x14ac:dyDescent="0.15"/>
    <row r="90" s="14" customFormat="1" ht="20.100000000000001" customHeight="1" x14ac:dyDescent="0.15"/>
    <row r="91" s="14" customFormat="1" ht="20.100000000000001" customHeight="1" x14ac:dyDescent="0.15"/>
    <row r="92" s="14" customFormat="1" ht="20.100000000000001" customHeight="1" x14ac:dyDescent="0.15"/>
    <row r="93" s="14" customFormat="1" ht="20.100000000000001" customHeight="1" x14ac:dyDescent="0.15"/>
    <row r="94" s="14" customFormat="1" ht="20.100000000000001" customHeight="1" x14ac:dyDescent="0.15"/>
    <row r="95" s="14" customFormat="1" ht="20.100000000000001" customHeight="1" x14ac:dyDescent="0.15"/>
    <row r="96" s="14" customFormat="1" ht="20.100000000000001" customHeight="1" x14ac:dyDescent="0.15"/>
    <row r="97" s="14" customFormat="1" ht="20.100000000000001" customHeight="1" x14ac:dyDescent="0.15"/>
    <row r="98" s="14" customFormat="1" ht="20.100000000000001" customHeight="1" x14ac:dyDescent="0.15"/>
    <row r="99" s="14" customFormat="1" ht="20.100000000000001" customHeight="1" x14ac:dyDescent="0.15"/>
    <row r="100" s="14" customFormat="1" ht="20.100000000000001" customHeight="1" x14ac:dyDescent="0.15"/>
    <row r="101" s="14" customFormat="1" ht="20.100000000000001" customHeight="1" x14ac:dyDescent="0.15"/>
    <row r="102" s="14" customFormat="1" ht="20.100000000000001" customHeight="1" x14ac:dyDescent="0.15"/>
    <row r="103" s="14" customFormat="1" ht="20.100000000000001" customHeight="1" x14ac:dyDescent="0.15"/>
    <row r="104" s="14" customFormat="1" ht="20.100000000000001" customHeight="1" x14ac:dyDescent="0.15"/>
    <row r="105" s="14" customFormat="1" ht="20.100000000000001" customHeight="1" x14ac:dyDescent="0.15"/>
    <row r="106" s="14" customFormat="1" ht="20.100000000000001" customHeight="1" x14ac:dyDescent="0.15"/>
  </sheetData>
  <mergeCells count="50"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C43:D43"/>
    <mergeCell ref="C14:D14"/>
    <mergeCell ref="C26:D26"/>
    <mergeCell ref="C38:D38"/>
    <mergeCell ref="C40:D40"/>
    <mergeCell ref="C16:D16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topLeftCell="A7" zoomScaleNormal="100" workbookViewId="0"/>
  </sheetViews>
  <sheetFormatPr defaultRowHeight="13.5" x14ac:dyDescent="0.1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 x14ac:dyDescent="0.15">
      <c r="A1" s="13" t="s">
        <v>143</v>
      </c>
    </row>
    <row r="2" spans="1:13" s="14" customFormat="1" ht="20.100000000000001" customHeight="1" x14ac:dyDescent="0.15"/>
    <row r="3" spans="1:13" s="14" customFormat="1" ht="31.5" customHeight="1" x14ac:dyDescent="0.15">
      <c r="B3" s="240" t="s">
        <v>58</v>
      </c>
      <c r="C3" s="241"/>
      <c r="D3" s="136" t="s">
        <v>60</v>
      </c>
      <c r="E3" s="137" t="s">
        <v>63</v>
      </c>
      <c r="F3" s="137" t="s">
        <v>64</v>
      </c>
      <c r="G3" s="138" t="s">
        <v>61</v>
      </c>
      <c r="H3" s="139" t="s">
        <v>62</v>
      </c>
    </row>
    <row r="4" spans="1:13" s="14" customFormat="1" ht="20.100000000000001" customHeight="1" x14ac:dyDescent="0.15">
      <c r="B4" s="242" t="s">
        <v>27</v>
      </c>
      <c r="C4" s="243"/>
      <c r="D4" s="62">
        <v>3247</v>
      </c>
      <c r="E4" s="67">
        <v>60205.24</v>
      </c>
      <c r="F4" s="67">
        <f>E4*1000/D4</f>
        <v>18541.804742839544</v>
      </c>
      <c r="G4" s="67">
        <v>50030</v>
      </c>
      <c r="H4" s="63">
        <f>F4/G4</f>
        <v>0.37061372662081837</v>
      </c>
      <c r="K4" s="14">
        <f>D4*G4</f>
        <v>162447410</v>
      </c>
      <c r="L4" s="14" t="s">
        <v>27</v>
      </c>
      <c r="M4" s="24">
        <f>G4-F4</f>
        <v>31488.195257160456</v>
      </c>
    </row>
    <row r="5" spans="1:13" s="14" customFormat="1" ht="20.100000000000001" customHeight="1" x14ac:dyDescent="0.15">
      <c r="B5" s="238" t="s">
        <v>28</v>
      </c>
      <c r="C5" s="239"/>
      <c r="D5" s="64">
        <v>3171</v>
      </c>
      <c r="E5" s="68">
        <v>93154.99</v>
      </c>
      <c r="F5" s="68">
        <f t="shared" ref="F5:F13" si="0">E5*1000/D5</f>
        <v>29377.164932198044</v>
      </c>
      <c r="G5" s="68">
        <v>104730</v>
      </c>
      <c r="H5" s="65">
        <f t="shared" ref="H5:H10" si="1">F5/G5</f>
        <v>0.28050381869758467</v>
      </c>
      <c r="K5" s="14">
        <f t="shared" ref="K5:K10" si="2">D5*G5</f>
        <v>332098830</v>
      </c>
      <c r="L5" s="14" t="s">
        <v>28</v>
      </c>
      <c r="M5" s="24">
        <f t="shared" ref="M5:M10" si="3">G5-F5</f>
        <v>75352.835067801963</v>
      </c>
    </row>
    <row r="6" spans="1:13" s="14" customFormat="1" ht="20.100000000000001" customHeight="1" x14ac:dyDescent="0.15">
      <c r="B6" s="238" t="s">
        <v>29</v>
      </c>
      <c r="C6" s="239"/>
      <c r="D6" s="64">
        <v>6236</v>
      </c>
      <c r="E6" s="68">
        <v>551009.4800000001</v>
      </c>
      <c r="F6" s="68">
        <f t="shared" si="0"/>
        <v>88359.44194996795</v>
      </c>
      <c r="G6" s="68">
        <v>166920</v>
      </c>
      <c r="H6" s="65">
        <f t="shared" si="1"/>
        <v>0.52935203660416941</v>
      </c>
      <c r="K6" s="14">
        <f t="shared" si="2"/>
        <v>1040913120</v>
      </c>
      <c r="L6" s="14" t="s">
        <v>29</v>
      </c>
      <c r="M6" s="24">
        <f t="shared" si="3"/>
        <v>78560.55805003205</v>
      </c>
    </row>
    <row r="7" spans="1:13" s="14" customFormat="1" ht="20.100000000000001" customHeight="1" x14ac:dyDescent="0.15">
      <c r="B7" s="238" t="s">
        <v>30</v>
      </c>
      <c r="C7" s="239"/>
      <c r="D7" s="64">
        <v>3766</v>
      </c>
      <c r="E7" s="68">
        <v>432381.13</v>
      </c>
      <c r="F7" s="68">
        <f t="shared" si="0"/>
        <v>114811.77110993097</v>
      </c>
      <c r="G7" s="68">
        <v>196160</v>
      </c>
      <c r="H7" s="65">
        <f t="shared" si="1"/>
        <v>0.58529654929614072</v>
      </c>
      <c r="K7" s="14">
        <f t="shared" si="2"/>
        <v>738738560</v>
      </c>
      <c r="L7" s="14" t="s">
        <v>30</v>
      </c>
      <c r="M7" s="24">
        <f t="shared" si="3"/>
        <v>81348.228890069033</v>
      </c>
    </row>
    <row r="8" spans="1:13" s="14" customFormat="1" ht="20.100000000000001" customHeight="1" x14ac:dyDescent="0.15">
      <c r="B8" s="238" t="s">
        <v>31</v>
      </c>
      <c r="C8" s="239"/>
      <c r="D8" s="64">
        <v>2213</v>
      </c>
      <c r="E8" s="68">
        <v>330027.95999999996</v>
      </c>
      <c r="F8" s="68">
        <f t="shared" si="0"/>
        <v>149131.47763217348</v>
      </c>
      <c r="G8" s="68">
        <v>269310</v>
      </c>
      <c r="H8" s="65">
        <f t="shared" si="1"/>
        <v>0.55375395504130365</v>
      </c>
      <c r="K8" s="14">
        <f t="shared" si="2"/>
        <v>595983030</v>
      </c>
      <c r="L8" s="14" t="s">
        <v>31</v>
      </c>
      <c r="M8" s="24">
        <f t="shared" si="3"/>
        <v>120178.52236782652</v>
      </c>
    </row>
    <row r="9" spans="1:13" s="14" customFormat="1" ht="20.100000000000001" customHeight="1" x14ac:dyDescent="0.15">
      <c r="B9" s="238" t="s">
        <v>32</v>
      </c>
      <c r="C9" s="239"/>
      <c r="D9" s="64">
        <v>2021</v>
      </c>
      <c r="E9" s="68">
        <v>362901.2300000001</v>
      </c>
      <c r="F9" s="68">
        <f t="shared" si="0"/>
        <v>179565.1806036616</v>
      </c>
      <c r="G9" s="68">
        <v>308060</v>
      </c>
      <c r="H9" s="65">
        <f t="shared" si="1"/>
        <v>0.58289028307362722</v>
      </c>
      <c r="K9" s="14">
        <f t="shared" si="2"/>
        <v>622589260</v>
      </c>
      <c r="L9" s="14" t="s">
        <v>32</v>
      </c>
      <c r="M9" s="24">
        <f t="shared" si="3"/>
        <v>128494.8193963384</v>
      </c>
    </row>
    <row r="10" spans="1:13" s="14" customFormat="1" ht="20.100000000000001" customHeight="1" x14ac:dyDescent="0.15">
      <c r="B10" s="244" t="s">
        <v>33</v>
      </c>
      <c r="C10" s="245"/>
      <c r="D10" s="72">
        <v>991</v>
      </c>
      <c r="E10" s="73">
        <v>190224.55000000008</v>
      </c>
      <c r="F10" s="73">
        <f t="shared" si="0"/>
        <v>191952.11907164491</v>
      </c>
      <c r="G10" s="73">
        <v>360650</v>
      </c>
      <c r="H10" s="75">
        <f t="shared" si="1"/>
        <v>0.53223934305183673</v>
      </c>
      <c r="K10" s="14">
        <f t="shared" si="2"/>
        <v>357404150</v>
      </c>
      <c r="L10" s="14" t="s">
        <v>33</v>
      </c>
      <c r="M10" s="24">
        <f t="shared" si="3"/>
        <v>168697.88092835509</v>
      </c>
    </row>
    <row r="11" spans="1:13" s="14" customFormat="1" ht="20.100000000000001" customHeight="1" x14ac:dyDescent="0.15">
      <c r="B11" s="242" t="s">
        <v>65</v>
      </c>
      <c r="C11" s="243"/>
      <c r="D11" s="62">
        <f>SUM(D4:D5)</f>
        <v>6418</v>
      </c>
      <c r="E11" s="67">
        <f>SUM(E4:E5)</f>
        <v>153360.23000000001</v>
      </c>
      <c r="F11" s="67">
        <f t="shared" si="0"/>
        <v>23895.330320972265</v>
      </c>
      <c r="G11" s="82"/>
      <c r="H11" s="63">
        <f>SUM(E4:E5)*1000/SUM(K4:K5)</f>
        <v>0.3101029137336076</v>
      </c>
    </row>
    <row r="12" spans="1:13" s="14" customFormat="1" ht="20.100000000000001" customHeight="1" x14ac:dyDescent="0.15">
      <c r="B12" s="244" t="s">
        <v>59</v>
      </c>
      <c r="C12" s="245"/>
      <c r="D12" s="66">
        <f>SUM(D6:D10)</f>
        <v>15227</v>
      </c>
      <c r="E12" s="78">
        <f>SUM(E6:E10)</f>
        <v>1866544.3500000003</v>
      </c>
      <c r="F12" s="69">
        <f t="shared" si="0"/>
        <v>122581.22742496882</v>
      </c>
      <c r="G12" s="83"/>
      <c r="H12" s="70">
        <f>SUM(E6:E10)*1000/SUM(K6:K10)</f>
        <v>0.55624290989670222</v>
      </c>
    </row>
    <row r="13" spans="1:13" s="14" customFormat="1" ht="20.100000000000001" customHeight="1" x14ac:dyDescent="0.15">
      <c r="B13" s="240" t="s">
        <v>66</v>
      </c>
      <c r="C13" s="241"/>
      <c r="D13" s="71">
        <f>SUM(D11:D12)</f>
        <v>21645</v>
      </c>
      <c r="E13" s="79">
        <f>SUM(E11:E12)</f>
        <v>2019904.5800000003</v>
      </c>
      <c r="F13" s="74">
        <f t="shared" si="0"/>
        <v>93319.68491568492</v>
      </c>
      <c r="G13" s="77"/>
      <c r="H13" s="76">
        <f>SUM(E4:E10)*1000/SUM(K4:K10)</f>
        <v>0.5246267807985715</v>
      </c>
    </row>
    <row r="14" spans="1:13" s="14" customFormat="1" ht="20.100000000000001" customHeight="1" x14ac:dyDescent="0.15"/>
    <row r="15" spans="1:13" s="14" customFormat="1" ht="20.100000000000001" customHeight="1" x14ac:dyDescent="0.15"/>
    <row r="16" spans="1:13" s="14" customFormat="1" ht="20.100000000000001" customHeight="1" x14ac:dyDescent="0.15"/>
    <row r="17" s="14" customFormat="1" ht="20.100000000000001" customHeight="1" x14ac:dyDescent="0.15"/>
    <row r="18" s="14" customFormat="1" ht="20.100000000000001" customHeight="1" x14ac:dyDescent="0.15"/>
    <row r="19" s="14" customFormat="1" ht="20.100000000000001" customHeight="1" x14ac:dyDescent="0.15"/>
    <row r="20" s="14" customFormat="1" ht="20.100000000000001" customHeight="1" x14ac:dyDescent="0.15"/>
    <row r="21" s="14" customFormat="1" ht="20.100000000000001" customHeight="1" x14ac:dyDescent="0.15"/>
    <row r="22" s="14" customFormat="1" ht="20.100000000000001" customHeight="1" x14ac:dyDescent="0.15"/>
    <row r="23" s="14" customFormat="1" ht="20.100000000000001" customHeight="1" x14ac:dyDescent="0.15"/>
    <row r="24" s="14" customFormat="1" ht="20.100000000000001" customHeight="1" x14ac:dyDescent="0.15"/>
    <row r="25" s="14" customFormat="1" ht="20.100000000000001" customHeight="1" x14ac:dyDescent="0.15"/>
    <row r="26" s="14" customFormat="1" ht="20.100000000000001" customHeight="1" x14ac:dyDescent="0.15"/>
    <row r="27" s="14" customFormat="1" ht="20.100000000000001" customHeight="1" x14ac:dyDescent="0.15"/>
    <row r="28" s="14" customFormat="1" ht="20.100000000000001" customHeight="1" x14ac:dyDescent="0.15"/>
    <row r="29" s="14" customFormat="1" ht="20.100000000000001" customHeight="1" x14ac:dyDescent="0.15"/>
    <row r="30" s="14" customFormat="1" ht="20.100000000000001" customHeight="1" x14ac:dyDescent="0.15"/>
    <row r="31" s="14" customFormat="1" ht="20.100000000000001" customHeight="1" x14ac:dyDescent="0.15"/>
    <row r="32" s="14" customFormat="1" ht="20.100000000000001" customHeight="1" x14ac:dyDescent="0.15"/>
    <row r="33" s="14" customFormat="1" ht="20.100000000000001" customHeight="1" x14ac:dyDescent="0.15"/>
    <row r="34" s="14" customFormat="1" ht="20.100000000000001" customHeight="1" x14ac:dyDescent="0.15"/>
    <row r="35" s="14" customFormat="1" ht="20.100000000000001" customHeight="1" x14ac:dyDescent="0.15"/>
    <row r="36" s="14" customFormat="1" ht="20.100000000000001" customHeight="1" x14ac:dyDescent="0.15"/>
    <row r="37" s="14" customFormat="1" ht="20.100000000000001" customHeight="1" x14ac:dyDescent="0.15"/>
    <row r="38" s="14" customFormat="1" ht="20.100000000000001" customHeight="1" x14ac:dyDescent="0.15"/>
    <row r="39" s="14" customFormat="1" ht="20.100000000000001" customHeight="1" x14ac:dyDescent="0.15"/>
    <row r="40" s="14" customFormat="1" ht="20.100000000000001" customHeight="1" x14ac:dyDescent="0.15"/>
    <row r="41" s="14" customFormat="1" ht="20.100000000000001" customHeight="1" x14ac:dyDescent="0.15"/>
    <row r="42" s="14" customFormat="1" ht="20.100000000000001" customHeight="1" x14ac:dyDescent="0.15"/>
    <row r="43" s="14" customFormat="1" ht="20.100000000000001" customHeight="1" x14ac:dyDescent="0.15"/>
    <row r="44" s="14" customFormat="1" ht="20.100000000000001" customHeight="1" x14ac:dyDescent="0.15"/>
    <row r="45" s="14" customFormat="1" ht="20.100000000000001" customHeight="1" x14ac:dyDescent="0.15"/>
    <row r="46" s="14" customFormat="1" ht="20.100000000000001" customHeight="1" x14ac:dyDescent="0.15"/>
    <row r="47" s="14" customFormat="1" ht="20.100000000000001" customHeight="1" x14ac:dyDescent="0.15"/>
    <row r="4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09月状況（表紙）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'09月状況（表紙）'!Print_Area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松永 達朗</cp:lastModifiedBy>
  <cp:lastPrinted>2019-11-08T00:29:14Z</cp:lastPrinted>
  <dcterms:created xsi:type="dcterms:W3CDTF">2003-07-11T02:30:35Z</dcterms:created>
  <dcterms:modified xsi:type="dcterms:W3CDTF">2019-11-08T00:30:29Z</dcterms:modified>
</cp:coreProperties>
</file>