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10月報告書\"/>
    </mc:Choice>
  </mc:AlternateContent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<sst xmlns="http://schemas.openxmlformats.org/spreadsheetml/2006/main" count="208" uniqueCount="154">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</sst>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60785</c:v>
                </c:pt>
                <c:pt idx="1">
                  <c:v>29007</c:v>
                </c:pt>
                <c:pt idx="2">
                  <c:v>15272</c:v>
                </c:pt>
                <c:pt idx="3">
                  <c:v>10171</c:v>
                </c:pt>
                <c:pt idx="4">
                  <c:v>14030</c:v>
                </c:pt>
                <c:pt idx="5">
                  <c:v>31961</c:v>
                </c:pt>
                <c:pt idx="6">
                  <c:v>41075</c:v>
                </c:pt>
                <c:pt idx="7">
                  <c:v>17585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24126</c:v>
                </c:pt>
                <c:pt idx="1">
                  <c:v>14895</c:v>
                </c:pt>
                <c:pt idx="2">
                  <c:v>9327</c:v>
                </c:pt>
                <c:pt idx="3">
                  <c:v>5032</c:v>
                </c:pt>
                <c:pt idx="4">
                  <c:v>6965</c:v>
                </c:pt>
                <c:pt idx="5">
                  <c:v>15126</c:v>
                </c:pt>
                <c:pt idx="6">
                  <c:v>24531</c:v>
                </c:pt>
                <c:pt idx="7">
                  <c:v>9548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20430</c:v>
                </c:pt>
                <c:pt idx="1">
                  <c:v>15471</c:v>
                </c:pt>
                <c:pt idx="2">
                  <c:v>9486</c:v>
                </c:pt>
                <c:pt idx="3">
                  <c:v>4681</c:v>
                </c:pt>
                <c:pt idx="4">
                  <c:v>7355</c:v>
                </c:pt>
                <c:pt idx="5">
                  <c:v>16166</c:v>
                </c:pt>
                <c:pt idx="6">
                  <c:v>24804</c:v>
                </c:pt>
                <c:pt idx="7">
                  <c:v>10912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1491912"/>
        <c:axId val="34149230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0.23878581304865107</c:v>
                </c:pt>
                <c:pt idx="1">
                  <c:v>0.32540694621558774</c:v>
                </c:pt>
                <c:pt idx="2">
                  <c:v>0.36496081322262747</c:v>
                </c:pt>
                <c:pt idx="3">
                  <c:v>0.30381607757272444</c:v>
                </c:pt>
                <c:pt idx="4">
                  <c:v>0.3176363596033982</c:v>
                </c:pt>
                <c:pt idx="5">
                  <c:v>0.31344659027165639</c:v>
                </c:pt>
                <c:pt idx="6">
                  <c:v>0.35569574621485223</c:v>
                </c:pt>
                <c:pt idx="7">
                  <c:v>0.35016258771179187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90344"/>
        <c:axId val="341495832"/>
      </c:lineChart>
      <c:catAx>
        <c:axId val="341491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1492304"/>
        <c:crosses val="autoZero"/>
        <c:auto val="1"/>
        <c:lblAlgn val="ctr"/>
        <c:lblOffset val="100"/>
        <c:noMultiLvlLbl val="0"/>
      </c:catAx>
      <c:valAx>
        <c:axId val="3414923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1491912"/>
        <c:crosses val="autoZero"/>
        <c:crossBetween val="between"/>
      </c:valAx>
      <c:valAx>
        <c:axId val="3414958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1490344"/>
        <c:crosses val="max"/>
        <c:crossBetween val="between"/>
      </c:valAx>
      <c:catAx>
        <c:axId val="341490344"/>
        <c:scaling>
          <c:orientation val="minMax"/>
        </c:scaling>
        <c:delete val="1"/>
        <c:axPos val="b"/>
        <c:majorTickMark val="out"/>
        <c:minorTickMark val="none"/>
        <c:tickLblPos val="nextTo"/>
        <c:crossAx val="3414958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3635</c:v>
                </c:pt>
                <c:pt idx="1">
                  <c:v>2724</c:v>
                </c:pt>
                <c:pt idx="2">
                  <c:v>164</c:v>
                </c:pt>
                <c:pt idx="3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1011727.2799999999</c:v>
                </c:pt>
                <c:pt idx="1">
                  <c:v>845843.77999999991</c:v>
                </c:pt>
                <c:pt idx="2">
                  <c:v>67978.070000000007</c:v>
                </c:pt>
                <c:pt idx="3">
                  <c:v>125224.47999999998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21735.33</c:v>
                </c:pt>
                <c:pt idx="1">
                  <c:v>827.43000000000006</c:v>
                </c:pt>
                <c:pt idx="2">
                  <c:v>25715.540000000008</c:v>
                </c:pt>
                <c:pt idx="3">
                  <c:v>579.69000000000005</c:v>
                </c:pt>
                <c:pt idx="4">
                  <c:v>128550.49999999999</c:v>
                </c:pt>
                <c:pt idx="5">
                  <c:v>8222.82</c:v>
                </c:pt>
                <c:pt idx="6">
                  <c:v>545592.41000000015</c:v>
                </c:pt>
                <c:pt idx="7">
                  <c:v>6391.0100000000011</c:v>
                </c:pt>
                <c:pt idx="8">
                  <c:v>5867.71</c:v>
                </c:pt>
                <c:pt idx="9">
                  <c:v>25073.710000000003</c:v>
                </c:pt>
                <c:pt idx="10">
                  <c:v>10301.689999999999</c:v>
                </c:pt>
                <c:pt idx="11">
                  <c:v>144333.66000000003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96616"/>
        <c:axId val="3414938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151</c:v>
                </c:pt>
                <c:pt idx="1">
                  <c:v>6</c:v>
                </c:pt>
                <c:pt idx="2">
                  <c:v>162</c:v>
                </c:pt>
                <c:pt idx="3">
                  <c:v>10</c:v>
                </c:pt>
                <c:pt idx="4">
                  <c:v>595</c:v>
                </c:pt>
                <c:pt idx="5">
                  <c:v>129</c:v>
                </c:pt>
                <c:pt idx="6">
                  <c:v>1944</c:v>
                </c:pt>
                <c:pt idx="7">
                  <c:v>25</c:v>
                </c:pt>
                <c:pt idx="8">
                  <c:v>28</c:v>
                </c:pt>
                <c:pt idx="9">
                  <c:v>85</c:v>
                </c:pt>
                <c:pt idx="10">
                  <c:v>39</c:v>
                </c:pt>
                <c:pt idx="11">
                  <c:v>1233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515320"/>
        <c:axId val="341491520"/>
      </c:lineChart>
      <c:catAx>
        <c:axId val="34351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1491520"/>
        <c:crosses val="autoZero"/>
        <c:auto val="1"/>
        <c:lblAlgn val="ctr"/>
        <c:lblOffset val="100"/>
        <c:noMultiLvlLbl val="0"/>
      </c:catAx>
      <c:valAx>
        <c:axId val="3414915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515320"/>
        <c:crosses val="autoZero"/>
        <c:crossBetween val="between"/>
      </c:valAx>
      <c:valAx>
        <c:axId val="3414938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496616"/>
        <c:crosses val="max"/>
        <c:crossBetween val="between"/>
      </c:valAx>
      <c:catAx>
        <c:axId val="341496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4938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18931.436413540716</c:v>
                </c:pt>
                <c:pt idx="1">
                  <c:v>29621.674462114115</c:v>
                </c:pt>
                <c:pt idx="2">
                  <c:v>93239.174865122186</c:v>
                </c:pt>
                <c:pt idx="3">
                  <c:v>120529.43567798879</c:v>
                </c:pt>
                <c:pt idx="4">
                  <c:v>155052.0685053381</c:v>
                </c:pt>
                <c:pt idx="5">
                  <c:v>187753.02533532053</c:v>
                </c:pt>
                <c:pt idx="6">
                  <c:v>202961.71171171172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22392"/>
        <c:axId val="34402435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3279</c:v>
                </c:pt>
                <c:pt idx="1">
                  <c:v>3207</c:v>
                </c:pt>
                <c:pt idx="2">
                  <c:v>6302</c:v>
                </c:pt>
                <c:pt idx="3">
                  <c:v>3739</c:v>
                </c:pt>
                <c:pt idx="4">
                  <c:v>2248</c:v>
                </c:pt>
                <c:pt idx="5">
                  <c:v>2013</c:v>
                </c:pt>
                <c:pt idx="6">
                  <c:v>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23176"/>
        <c:axId val="344019648"/>
      </c:lineChart>
      <c:catAx>
        <c:axId val="34402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019648"/>
        <c:crosses val="autoZero"/>
        <c:auto val="1"/>
        <c:lblAlgn val="ctr"/>
        <c:lblOffset val="100"/>
        <c:noMultiLvlLbl val="0"/>
      </c:catAx>
      <c:valAx>
        <c:axId val="344019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023176"/>
        <c:crosses val="autoZero"/>
        <c:crossBetween val="between"/>
      </c:valAx>
      <c:valAx>
        <c:axId val="34402435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4022392"/>
        <c:crosses val="max"/>
        <c:crossBetween val="between"/>
      </c:valAx>
      <c:catAx>
        <c:axId val="344022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02435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18864"/>
        <c:axId val="34401847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18931.436413540716</c:v>
                </c:pt>
                <c:pt idx="1">
                  <c:v>29621.674462114115</c:v>
                </c:pt>
                <c:pt idx="2">
                  <c:v>93239.174865122186</c:v>
                </c:pt>
                <c:pt idx="3">
                  <c:v>120529.43567798879</c:v>
                </c:pt>
                <c:pt idx="4">
                  <c:v>155052.0685053381</c:v>
                </c:pt>
                <c:pt idx="5">
                  <c:v>187753.02533532053</c:v>
                </c:pt>
                <c:pt idx="6">
                  <c:v>202961.71171171172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018080"/>
        <c:axId val="344017688"/>
      </c:barChart>
      <c:catAx>
        <c:axId val="34401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018472"/>
        <c:crosses val="autoZero"/>
        <c:auto val="1"/>
        <c:lblAlgn val="ctr"/>
        <c:lblOffset val="100"/>
        <c:noMultiLvlLbl val="0"/>
      </c:catAx>
      <c:valAx>
        <c:axId val="344018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018864"/>
        <c:crosses val="autoZero"/>
        <c:crossBetween val="between"/>
      </c:valAx>
      <c:valAx>
        <c:axId val="34401768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44018080"/>
        <c:crosses val="max"/>
        <c:crossBetween val="between"/>
      </c:valAx>
      <c:catAx>
        <c:axId val="34401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0176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7646</c:v>
                </c:pt>
                <c:pt idx="1">
                  <c:v>5289</c:v>
                </c:pt>
                <c:pt idx="2">
                  <c:v>8662</c:v>
                </c:pt>
                <c:pt idx="3">
                  <c:v>5267</c:v>
                </c:pt>
                <c:pt idx="4">
                  <c:v>4262</c:v>
                </c:pt>
                <c:pt idx="5">
                  <c:v>5265</c:v>
                </c:pt>
                <c:pt idx="6">
                  <c:v>3122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939</c:v>
                </c:pt>
                <c:pt idx="1">
                  <c:v>772</c:v>
                </c:pt>
                <c:pt idx="2">
                  <c:v>800</c:v>
                </c:pt>
                <c:pt idx="3">
                  <c:v>618</c:v>
                </c:pt>
                <c:pt idx="4">
                  <c:v>496</c:v>
                </c:pt>
                <c:pt idx="5">
                  <c:v>516</c:v>
                </c:pt>
                <c:pt idx="6">
                  <c:v>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3406</c:v>
                </c:pt>
                <c:pt idx="1">
                  <c:v>2430</c:v>
                </c:pt>
                <c:pt idx="2">
                  <c:v>4786</c:v>
                </c:pt>
                <c:pt idx="3">
                  <c:v>2987</c:v>
                </c:pt>
                <c:pt idx="4">
                  <c:v>2523</c:v>
                </c:pt>
                <c:pt idx="5">
                  <c:v>3379</c:v>
                </c:pt>
                <c:pt idx="6">
                  <c:v>1982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1351</c:v>
                </c:pt>
                <c:pt idx="1">
                  <c:v>1156</c:v>
                </c:pt>
                <c:pt idx="2">
                  <c:v>852</c:v>
                </c:pt>
                <c:pt idx="3">
                  <c:v>276</c:v>
                </c:pt>
                <c:pt idx="4">
                  <c:v>402</c:v>
                </c:pt>
                <c:pt idx="5">
                  <c:v>807</c:v>
                </c:pt>
                <c:pt idx="6">
                  <c:v>2314</c:v>
                </c:pt>
                <c:pt idx="7">
                  <c:v>488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858</c:v>
                </c:pt>
                <c:pt idx="1">
                  <c:v>985</c:v>
                </c:pt>
                <c:pt idx="2">
                  <c:v>462</c:v>
                </c:pt>
                <c:pt idx="3">
                  <c:v>173</c:v>
                </c:pt>
                <c:pt idx="4">
                  <c:v>266</c:v>
                </c:pt>
                <c:pt idx="5">
                  <c:v>603</c:v>
                </c:pt>
                <c:pt idx="6">
                  <c:v>1563</c:v>
                </c:pt>
                <c:pt idx="7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1198</c:v>
                </c:pt>
                <c:pt idx="1">
                  <c:v>1163</c:v>
                </c:pt>
                <c:pt idx="2">
                  <c:v>868</c:v>
                </c:pt>
                <c:pt idx="3">
                  <c:v>350</c:v>
                </c:pt>
                <c:pt idx="4">
                  <c:v>514</c:v>
                </c:pt>
                <c:pt idx="5">
                  <c:v>1452</c:v>
                </c:pt>
                <c:pt idx="6">
                  <c:v>2293</c:v>
                </c:pt>
                <c:pt idx="7">
                  <c:v>824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791</c:v>
                </c:pt>
                <c:pt idx="1">
                  <c:v>732</c:v>
                </c:pt>
                <c:pt idx="2">
                  <c:v>548</c:v>
                </c:pt>
                <c:pt idx="3">
                  <c:v>194</c:v>
                </c:pt>
                <c:pt idx="4">
                  <c:v>333</c:v>
                </c:pt>
                <c:pt idx="5">
                  <c:v>710</c:v>
                </c:pt>
                <c:pt idx="6">
                  <c:v>1522</c:v>
                </c:pt>
                <c:pt idx="7">
                  <c:v>437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619</c:v>
                </c:pt>
                <c:pt idx="1">
                  <c:v>583</c:v>
                </c:pt>
                <c:pt idx="2">
                  <c:v>430</c:v>
                </c:pt>
                <c:pt idx="3">
                  <c:v>172</c:v>
                </c:pt>
                <c:pt idx="4">
                  <c:v>274</c:v>
                </c:pt>
                <c:pt idx="5">
                  <c:v>624</c:v>
                </c:pt>
                <c:pt idx="6">
                  <c:v>1244</c:v>
                </c:pt>
                <c:pt idx="7">
                  <c:v>316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892</c:v>
                </c:pt>
                <c:pt idx="1">
                  <c:v>649</c:v>
                </c:pt>
                <c:pt idx="2">
                  <c:v>483</c:v>
                </c:pt>
                <c:pt idx="3">
                  <c:v>205</c:v>
                </c:pt>
                <c:pt idx="4">
                  <c:v>359</c:v>
                </c:pt>
                <c:pt idx="5">
                  <c:v>713</c:v>
                </c:pt>
                <c:pt idx="6">
                  <c:v>1413</c:v>
                </c:pt>
                <c:pt idx="7">
                  <c:v>551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399</c:v>
                </c:pt>
                <c:pt idx="2">
                  <c:v>303</c:v>
                </c:pt>
                <c:pt idx="3">
                  <c:v>122</c:v>
                </c:pt>
                <c:pt idx="4">
                  <c:v>196</c:v>
                </c:pt>
                <c:pt idx="5">
                  <c:v>443</c:v>
                </c:pt>
                <c:pt idx="6">
                  <c:v>773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497400"/>
        <c:axId val="34149779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0.14049735164736513</c:v>
                </c:pt>
                <c:pt idx="1">
                  <c:v>0.18662319699664098</c:v>
                </c:pt>
                <c:pt idx="2">
                  <c:v>0.20974857811088077</c:v>
                </c:pt>
                <c:pt idx="3">
                  <c:v>0.15360856583959642</c:v>
                </c:pt>
                <c:pt idx="4">
                  <c:v>0.16368715083798882</c:v>
                </c:pt>
                <c:pt idx="5">
                  <c:v>0.17103413012910648</c:v>
                </c:pt>
                <c:pt idx="6">
                  <c:v>0.22543832978615588</c:v>
                </c:pt>
                <c:pt idx="7">
                  <c:v>0.1627565982404692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93480"/>
        <c:axId val="341492696"/>
      </c:lineChart>
      <c:catAx>
        <c:axId val="341497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1497792"/>
        <c:crosses val="autoZero"/>
        <c:auto val="1"/>
        <c:lblAlgn val="ctr"/>
        <c:lblOffset val="100"/>
        <c:noMultiLvlLbl val="0"/>
      </c:catAx>
      <c:valAx>
        <c:axId val="341497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1497400"/>
        <c:crosses val="autoZero"/>
        <c:crossBetween val="between"/>
      </c:valAx>
      <c:valAx>
        <c:axId val="3414926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1493480"/>
        <c:crosses val="max"/>
        <c:crossBetween val="between"/>
      </c:valAx>
      <c:catAx>
        <c:axId val="34149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492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0.6143660651511601</c:v>
                </c:pt>
                <c:pt idx="1">
                  <c:v>0.61923847695390777</c:v>
                </c:pt>
                <c:pt idx="2">
                  <c:v>0.57717455914404592</c:v>
                </c:pt>
                <c:pt idx="3">
                  <c:v>0.57937806873977082</c:v>
                </c:pt>
                <c:pt idx="4">
                  <c:v>0.62255389718076282</c:v>
                </c:pt>
                <c:pt idx="5">
                  <c:v>0.63866476823287455</c:v>
                </c:pt>
                <c:pt idx="6">
                  <c:v>0.63211439954467841</c:v>
                </c:pt>
                <c:pt idx="7">
                  <c:v>0.6016060673656034</c:v>
                </c:pt>
                <c:pt idx="8">
                  <c:v>0.61742230275337773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0.19568783688774313</c:v>
                </c:pt>
                <c:pt idx="1">
                  <c:v>0.1925183700734803</c:v>
                </c:pt>
                <c:pt idx="2">
                  <c:v>0.18763621953635823</c:v>
                </c:pt>
                <c:pt idx="3">
                  <c:v>0.17948717948717949</c:v>
                </c:pt>
                <c:pt idx="4">
                  <c:v>0.14361525704809286</c:v>
                </c:pt>
                <c:pt idx="5">
                  <c:v>0.10678690080683437</c:v>
                </c:pt>
                <c:pt idx="6">
                  <c:v>0.14043824701195218</c:v>
                </c:pt>
                <c:pt idx="7">
                  <c:v>0.15369172429176892</c:v>
                </c:pt>
                <c:pt idx="8">
                  <c:v>0.16067278528380669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6.4330911647527536E-2</c:v>
                </c:pt>
                <c:pt idx="1">
                  <c:v>6.7735470941883771E-2</c:v>
                </c:pt>
                <c:pt idx="2">
                  <c:v>0.10838121656429563</c:v>
                </c:pt>
                <c:pt idx="3">
                  <c:v>4.3098745226404798E-2</c:v>
                </c:pt>
                <c:pt idx="4">
                  <c:v>0.10746268656716418</c:v>
                </c:pt>
                <c:pt idx="5">
                  <c:v>9.634551495016612E-2</c:v>
                </c:pt>
                <c:pt idx="6">
                  <c:v>0.10529311326124074</c:v>
                </c:pt>
                <c:pt idx="7">
                  <c:v>6.9596252509480261E-2</c:v>
                </c:pt>
                <c:pt idx="8">
                  <c:v>8.6796391854098556E-2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0.12561518631356924</c:v>
                </c:pt>
                <c:pt idx="1">
                  <c:v>0.12050768203072812</c:v>
                </c:pt>
                <c:pt idx="2">
                  <c:v>0.12680800475530019</c:v>
                </c:pt>
                <c:pt idx="3">
                  <c:v>0.19803600654664485</c:v>
                </c:pt>
                <c:pt idx="4">
                  <c:v>0.12636815920398009</c:v>
                </c:pt>
                <c:pt idx="5">
                  <c:v>0.15820281601012498</c:v>
                </c:pt>
                <c:pt idx="6">
                  <c:v>0.12215424018212863</c:v>
                </c:pt>
                <c:pt idx="7">
                  <c:v>0.17510595583314745</c:v>
                </c:pt>
                <c:pt idx="8">
                  <c:v>0.13510852010871707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516496"/>
        <c:axId val="343513360"/>
      </c:barChart>
      <c:catAx>
        <c:axId val="34351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3513360"/>
        <c:crosses val="autoZero"/>
        <c:auto val="1"/>
        <c:lblAlgn val="ctr"/>
        <c:lblOffset val="100"/>
        <c:noMultiLvlLbl val="0"/>
      </c:catAx>
      <c:valAx>
        <c:axId val="34351336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35164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0.37499239762325726</c:v>
                </c:pt>
                <c:pt idx="1">
                  <c:v>0.42880039872843823</c:v>
                </c:pt>
                <c:pt idx="2">
                  <c:v>0.36176348038206468</c:v>
                </c:pt>
                <c:pt idx="3">
                  <c:v>0.3383608901576643</c:v>
                </c:pt>
                <c:pt idx="4">
                  <c:v>0.4047522033671887</c:v>
                </c:pt>
                <c:pt idx="5">
                  <c:v>0.37198804460451379</c:v>
                </c:pt>
                <c:pt idx="6">
                  <c:v>0.39444661279058157</c:v>
                </c:pt>
                <c:pt idx="7">
                  <c:v>0.37325792128602603</c:v>
                </c:pt>
                <c:pt idx="8">
                  <c:v>0.38589350052281879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4.051789948895481E-2</c:v>
                </c:pt>
                <c:pt idx="1">
                  <c:v>4.0399015419539705E-2</c:v>
                </c:pt>
                <c:pt idx="2">
                  <c:v>3.3242237343595618E-2</c:v>
                </c:pt>
                <c:pt idx="3">
                  <c:v>3.1640667482801213E-2</c:v>
                </c:pt>
                <c:pt idx="4">
                  <c:v>2.9188726175523108E-2</c:v>
                </c:pt>
                <c:pt idx="5">
                  <c:v>2.0442886406069248E-2</c:v>
                </c:pt>
                <c:pt idx="6">
                  <c:v>2.598533917444424E-2</c:v>
                </c:pt>
                <c:pt idx="7">
                  <c:v>2.8946949467400517E-2</c:v>
                </c:pt>
                <c:pt idx="8">
                  <c:v>3.0810644747811897E-2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0.1491244162272054</c:v>
                </c:pt>
                <c:pt idx="1">
                  <c:v>0.14418267478667834</c:v>
                </c:pt>
                <c:pt idx="2">
                  <c:v>0.22843728421434811</c:v>
                </c:pt>
                <c:pt idx="3">
                  <c:v>8.085558282643622E-2</c:v>
                </c:pt>
                <c:pt idx="4">
                  <c:v>0.20118919596180287</c:v>
                </c:pt>
                <c:pt idx="5">
                  <c:v>0.18815173666512397</c:v>
                </c:pt>
                <c:pt idx="6">
                  <c:v>0.22579333714275354</c:v>
                </c:pt>
                <c:pt idx="7">
                  <c:v>0.12451801970997999</c:v>
                </c:pt>
                <c:pt idx="8">
                  <c:v>0.18106929811001998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0.4353652866605825</c:v>
                </c:pt>
                <c:pt idx="1">
                  <c:v>0.38661791106534377</c:v>
                </c:pt>
                <c:pt idx="2">
                  <c:v>0.37655699805999154</c:v>
                </c:pt>
                <c:pt idx="3">
                  <c:v>0.54914285953309827</c:v>
                </c:pt>
                <c:pt idx="4">
                  <c:v>0.3648698744954853</c:v>
                </c:pt>
                <c:pt idx="5">
                  <c:v>0.41941733232429301</c:v>
                </c:pt>
                <c:pt idx="6">
                  <c:v>0.35377471089222057</c:v>
                </c:pt>
                <c:pt idx="7">
                  <c:v>0.47327710953659347</c:v>
                </c:pt>
                <c:pt idx="8">
                  <c:v>0.40222655661934931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515712"/>
        <c:axId val="343518456"/>
      </c:barChart>
      <c:catAx>
        <c:axId val="34351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3518456"/>
        <c:crosses val="autoZero"/>
        <c:auto val="1"/>
        <c:lblAlgn val="ctr"/>
        <c:lblOffset val="100"/>
        <c:noMultiLvlLbl val="0"/>
      </c:catAx>
      <c:valAx>
        <c:axId val="3435184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35157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278496.77</c:v>
                </c:pt>
                <c:pt idx="1">
                  <c:v>15276.329999999998</c:v>
                </c:pt>
                <c:pt idx="2">
                  <c:v>84086.73000000004</c:v>
                </c:pt>
                <c:pt idx="3">
                  <c:v>13472.479999999998</c:v>
                </c:pt>
                <c:pt idx="4">
                  <c:v>47450.77</c:v>
                </c:pt>
                <c:pt idx="5">
                  <c:v>740379.2899999998</c:v>
                </c:pt>
                <c:pt idx="6">
                  <c:v>296601.58999999997</c:v>
                </c:pt>
                <c:pt idx="7">
                  <c:v>143212.28999999998</c:v>
                </c:pt>
                <c:pt idx="8">
                  <c:v>18952.650000000001</c:v>
                </c:pt>
                <c:pt idx="9">
                  <c:v>38.04</c:v>
                </c:pt>
                <c:pt idx="10">
                  <c:v>106349.83999999997</c:v>
                </c:pt>
                <c:pt idx="11">
                  <c:v>223181.87000000005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511792"/>
        <c:axId val="3435172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4814</c:v>
                </c:pt>
                <c:pt idx="1">
                  <c:v>201</c:v>
                </c:pt>
                <c:pt idx="2">
                  <c:v>1739</c:v>
                </c:pt>
                <c:pt idx="3">
                  <c:v>311</c:v>
                </c:pt>
                <c:pt idx="4">
                  <c:v>3463</c:v>
                </c:pt>
                <c:pt idx="5">
                  <c:v>6542</c:v>
                </c:pt>
                <c:pt idx="6">
                  <c:v>3325</c:v>
                </c:pt>
                <c:pt idx="7">
                  <c:v>1292</c:v>
                </c:pt>
                <c:pt idx="8">
                  <c:v>283</c:v>
                </c:pt>
                <c:pt idx="9">
                  <c:v>1</c:v>
                </c:pt>
                <c:pt idx="10">
                  <c:v>8333</c:v>
                </c:pt>
                <c:pt idx="11">
                  <c:v>1045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514928"/>
        <c:axId val="343512576"/>
      </c:lineChart>
      <c:catAx>
        <c:axId val="34351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512576"/>
        <c:crosses val="autoZero"/>
        <c:auto val="1"/>
        <c:lblAlgn val="ctr"/>
        <c:lblOffset val="100"/>
        <c:noMultiLvlLbl val="0"/>
      </c:catAx>
      <c:valAx>
        <c:axId val="3435125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3514928"/>
        <c:crosses val="autoZero"/>
        <c:crossBetween val="between"/>
      </c:valAx>
      <c:valAx>
        <c:axId val="3435172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511792"/>
        <c:crosses val="max"/>
        <c:crossBetween val="between"/>
      </c:valAx>
      <c:catAx>
        <c:axId val="34351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17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122.07</c:v>
                </c:pt>
                <c:pt idx="2">
                  <c:v>16594.79</c:v>
                </c:pt>
                <c:pt idx="3">
                  <c:v>3086.3699999999994</c:v>
                </c:pt>
                <c:pt idx="4">
                  <c:v>4331.0599999999986</c:v>
                </c:pt>
                <c:pt idx="5">
                  <c:v>0</c:v>
                </c:pt>
                <c:pt idx="6">
                  <c:v>84149.189999999988</c:v>
                </c:pt>
                <c:pt idx="7">
                  <c:v>2264.3200000000002</c:v>
                </c:pt>
                <c:pt idx="8">
                  <c:v>729.15000000000009</c:v>
                </c:pt>
                <c:pt idx="9">
                  <c:v>15.27</c:v>
                </c:pt>
                <c:pt idx="10">
                  <c:v>25954.799999999999</c:v>
                </c:pt>
                <c:pt idx="11">
                  <c:v>19842.7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514144"/>
        <c:axId val="3435176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502</c:v>
                </c:pt>
                <c:pt idx="3">
                  <c:v>81</c:v>
                </c:pt>
                <c:pt idx="4">
                  <c:v>367</c:v>
                </c:pt>
                <c:pt idx="5">
                  <c:v>0</c:v>
                </c:pt>
                <c:pt idx="6">
                  <c:v>2533</c:v>
                </c:pt>
                <c:pt idx="7">
                  <c:v>75</c:v>
                </c:pt>
                <c:pt idx="8">
                  <c:v>19</c:v>
                </c:pt>
                <c:pt idx="9">
                  <c:v>1</c:v>
                </c:pt>
                <c:pt idx="10">
                  <c:v>4334</c:v>
                </c:pt>
                <c:pt idx="11">
                  <c:v>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516104"/>
        <c:axId val="343513752"/>
      </c:lineChart>
      <c:catAx>
        <c:axId val="34351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513752"/>
        <c:crosses val="autoZero"/>
        <c:auto val="1"/>
        <c:lblAlgn val="ctr"/>
        <c:lblOffset val="100"/>
        <c:noMultiLvlLbl val="0"/>
      </c:catAx>
      <c:valAx>
        <c:axId val="3435137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3516104"/>
        <c:crosses val="autoZero"/>
        <c:crossBetween val="between"/>
      </c:valAx>
      <c:valAx>
        <c:axId val="3435176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3514144"/>
        <c:crosses val="max"/>
        <c:crossBetween val="between"/>
      </c:valAx>
      <c:catAx>
        <c:axId val="3435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17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705474</v>
      </c>
      <c r="D5" s="30">
        <f>SUM(E5:F5)</f>
        <v>218855</v>
      </c>
      <c r="E5" s="31">
        <f>SUM(E6:E13)</f>
        <v>109550</v>
      </c>
      <c r="F5" s="32">
        <f t="shared" ref="F5:G5" si="0">SUM(F6:F13)</f>
        <v>109305</v>
      </c>
      <c r="G5" s="29">
        <f t="shared" si="0"/>
        <v>219886</v>
      </c>
      <c r="H5" s="33">
        <f>D5/C5</f>
        <v>0.31022404794506958</v>
      </c>
      <c r="I5" s="26"/>
      <c r="J5" s="24">
        <f t="shared" ref="J5:J13" si="1">C5-D5-G5</f>
        <v>266733</v>
      </c>
      <c r="K5" s="58">
        <f>E5/C5</f>
        <v>0.15528566609116706</v>
      </c>
      <c r="L5" s="58">
        <f>F5/C5</f>
        <v>0.15493838185390249</v>
      </c>
    </row>
    <row r="6" spans="1:12" ht="20.100000000000001" customHeight="1" thickTop="1" x14ac:dyDescent="0.15">
      <c r="B6" s="18" t="s">
        <v>18</v>
      </c>
      <c r="C6" s="34">
        <v>186594</v>
      </c>
      <c r="D6" s="35">
        <f t="shared" ref="D6:D13" si="2">SUM(E6:F6)</f>
        <v>44556</v>
      </c>
      <c r="E6" s="36">
        <v>24126</v>
      </c>
      <c r="F6" s="37">
        <v>20430</v>
      </c>
      <c r="G6" s="34">
        <v>60785</v>
      </c>
      <c r="H6" s="38">
        <f t="shared" ref="H6:H13" si="3">D6/C6</f>
        <v>0.23878581304865107</v>
      </c>
      <c r="I6" s="26"/>
      <c r="J6" s="24">
        <f t="shared" si="1"/>
        <v>81253</v>
      </c>
      <c r="K6" s="58">
        <f t="shared" ref="K6:K13" si="4">E6/C6</f>
        <v>0.12929676195376058</v>
      </c>
      <c r="L6" s="58">
        <f t="shared" ref="L6:L13" si="5">F6/C6</f>
        <v>0.10948905109489052</v>
      </c>
    </row>
    <row r="7" spans="1:12" ht="20.100000000000001" customHeight="1" x14ac:dyDescent="0.15">
      <c r="B7" s="19" t="s">
        <v>19</v>
      </c>
      <c r="C7" s="39">
        <v>93317</v>
      </c>
      <c r="D7" s="40">
        <f t="shared" si="2"/>
        <v>30366</v>
      </c>
      <c r="E7" s="41">
        <v>14895</v>
      </c>
      <c r="F7" s="42">
        <v>15471</v>
      </c>
      <c r="G7" s="39">
        <v>29007</v>
      </c>
      <c r="H7" s="43">
        <f t="shared" si="3"/>
        <v>0.32540694621558774</v>
      </c>
      <c r="I7" s="26"/>
      <c r="J7" s="24">
        <f t="shared" si="1"/>
        <v>33944</v>
      </c>
      <c r="K7" s="58">
        <f t="shared" si="4"/>
        <v>0.15961721872756304</v>
      </c>
      <c r="L7" s="58">
        <f t="shared" si="5"/>
        <v>0.1657897274880247</v>
      </c>
    </row>
    <row r="8" spans="1:12" ht="20.100000000000001" customHeight="1" x14ac:dyDescent="0.15">
      <c r="B8" s="19" t="s">
        <v>20</v>
      </c>
      <c r="C8" s="39">
        <v>51548</v>
      </c>
      <c r="D8" s="40">
        <f t="shared" si="2"/>
        <v>18813</v>
      </c>
      <c r="E8" s="41">
        <v>9327</v>
      </c>
      <c r="F8" s="42">
        <v>9486</v>
      </c>
      <c r="G8" s="39">
        <v>15272</v>
      </c>
      <c r="H8" s="43">
        <f t="shared" si="3"/>
        <v>0.36496081322262747</v>
      </c>
      <c r="I8" s="26"/>
      <c r="J8" s="24">
        <f t="shared" si="1"/>
        <v>17463</v>
      </c>
      <c r="K8" s="58">
        <f t="shared" si="4"/>
        <v>0.18093815472957245</v>
      </c>
      <c r="L8" s="58">
        <f t="shared" si="5"/>
        <v>0.18402265849305502</v>
      </c>
    </row>
    <row r="9" spans="1:12" ht="20.100000000000001" customHeight="1" x14ac:dyDescent="0.15">
      <c r="B9" s="19" t="s">
        <v>21</v>
      </c>
      <c r="C9" s="39">
        <v>31970</v>
      </c>
      <c r="D9" s="40">
        <f t="shared" si="2"/>
        <v>9713</v>
      </c>
      <c r="E9" s="41">
        <v>5032</v>
      </c>
      <c r="F9" s="42">
        <v>4681</v>
      </c>
      <c r="G9" s="39">
        <v>10171</v>
      </c>
      <c r="H9" s="43">
        <f t="shared" si="3"/>
        <v>0.30381607757272444</v>
      </c>
      <c r="I9" s="26"/>
      <c r="J9" s="24">
        <f t="shared" si="1"/>
        <v>12086</v>
      </c>
      <c r="K9" s="58">
        <f t="shared" si="4"/>
        <v>0.15739756021269941</v>
      </c>
      <c r="L9" s="58">
        <f t="shared" si="5"/>
        <v>0.14641851736002504</v>
      </c>
    </row>
    <row r="10" spans="1:12" ht="20.100000000000001" customHeight="1" x14ac:dyDescent="0.15">
      <c r="B10" s="19" t="s">
        <v>22</v>
      </c>
      <c r="C10" s="39">
        <v>45083</v>
      </c>
      <c r="D10" s="40">
        <f t="shared" si="2"/>
        <v>14320</v>
      </c>
      <c r="E10" s="41">
        <v>6965</v>
      </c>
      <c r="F10" s="42">
        <v>7355</v>
      </c>
      <c r="G10" s="39">
        <v>14030</v>
      </c>
      <c r="H10" s="43">
        <f t="shared" si="3"/>
        <v>0.3176363596033982</v>
      </c>
      <c r="I10" s="26"/>
      <c r="J10" s="24">
        <f t="shared" si="1"/>
        <v>16733</v>
      </c>
      <c r="K10" s="58">
        <f t="shared" si="4"/>
        <v>0.1544928243462059</v>
      </c>
      <c r="L10" s="58">
        <f t="shared" si="5"/>
        <v>0.1631435352571923</v>
      </c>
    </row>
    <row r="11" spans="1:12" ht="20.100000000000001" customHeight="1" x14ac:dyDescent="0.15">
      <c r="B11" s="19" t="s">
        <v>23</v>
      </c>
      <c r="C11" s="39">
        <v>99832</v>
      </c>
      <c r="D11" s="40">
        <f t="shared" si="2"/>
        <v>31292</v>
      </c>
      <c r="E11" s="41">
        <v>15126</v>
      </c>
      <c r="F11" s="42">
        <v>16166</v>
      </c>
      <c r="G11" s="39">
        <v>31961</v>
      </c>
      <c r="H11" s="43">
        <f t="shared" si="3"/>
        <v>0.31344659027165639</v>
      </c>
      <c r="I11" s="26"/>
      <c r="J11" s="24">
        <f t="shared" si="1"/>
        <v>36579</v>
      </c>
      <c r="K11" s="58">
        <f t="shared" si="4"/>
        <v>0.15151454443465021</v>
      </c>
      <c r="L11" s="58">
        <f t="shared" si="5"/>
        <v>0.16193204583700618</v>
      </c>
    </row>
    <row r="12" spans="1:12" ht="20.100000000000001" customHeight="1" x14ac:dyDescent="0.15">
      <c r="B12" s="19" t="s">
        <v>24</v>
      </c>
      <c r="C12" s="39">
        <v>138700</v>
      </c>
      <c r="D12" s="40">
        <f t="shared" si="2"/>
        <v>49335</v>
      </c>
      <c r="E12" s="41">
        <v>24531</v>
      </c>
      <c r="F12" s="42">
        <v>24804</v>
      </c>
      <c r="G12" s="39">
        <v>41075</v>
      </c>
      <c r="H12" s="43">
        <f t="shared" si="3"/>
        <v>0.35569574621485223</v>
      </c>
      <c r="I12" s="26"/>
      <c r="J12" s="24">
        <f t="shared" si="1"/>
        <v>48290</v>
      </c>
      <c r="K12" s="58">
        <f t="shared" si="4"/>
        <v>0.17686373467916366</v>
      </c>
      <c r="L12" s="58">
        <f t="shared" si="5"/>
        <v>0.17883201153568853</v>
      </c>
    </row>
    <row r="13" spans="1:12" ht="20.100000000000001" customHeight="1" x14ac:dyDescent="0.15">
      <c r="B13" s="19" t="s">
        <v>25</v>
      </c>
      <c r="C13" s="39">
        <v>58430</v>
      </c>
      <c r="D13" s="40">
        <f t="shared" si="2"/>
        <v>20460</v>
      </c>
      <c r="E13" s="41">
        <v>9548</v>
      </c>
      <c r="F13" s="42">
        <v>10912</v>
      </c>
      <c r="G13" s="39">
        <v>17585</v>
      </c>
      <c r="H13" s="43">
        <f t="shared" si="3"/>
        <v>0.35016258771179187</v>
      </c>
      <c r="I13" s="26"/>
      <c r="J13" s="24">
        <f t="shared" si="1"/>
        <v>20385</v>
      </c>
      <c r="K13" s="58">
        <f t="shared" si="4"/>
        <v>0.1634092075988362</v>
      </c>
      <c r="L13" s="58">
        <f t="shared" si="5"/>
        <v>0.18675338011295567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7646</v>
      </c>
      <c r="E4" s="46">
        <f t="shared" ref="E4:K4" si="0">SUM(E5:E7)</f>
        <v>5289</v>
      </c>
      <c r="F4" s="46">
        <f t="shared" si="0"/>
        <v>8662</v>
      </c>
      <c r="G4" s="46">
        <f t="shared" si="0"/>
        <v>5267</v>
      </c>
      <c r="H4" s="46">
        <f t="shared" si="0"/>
        <v>4262</v>
      </c>
      <c r="I4" s="46">
        <f t="shared" si="0"/>
        <v>5265</v>
      </c>
      <c r="J4" s="45">
        <f t="shared" si="0"/>
        <v>3122</v>
      </c>
      <c r="K4" s="47">
        <f t="shared" si="0"/>
        <v>39513</v>
      </c>
      <c r="L4" s="55">
        <f>K4/人口統計!D5</f>
        <v>0.18054419592881132</v>
      </c>
    </row>
    <row r="5" spans="1:12" ht="20.100000000000001" customHeight="1" x14ac:dyDescent="0.15">
      <c r="B5" s="117"/>
      <c r="C5" s="118" t="s">
        <v>15</v>
      </c>
      <c r="D5" s="48">
        <v>939</v>
      </c>
      <c r="E5" s="49">
        <v>772</v>
      </c>
      <c r="F5" s="49">
        <v>800</v>
      </c>
      <c r="G5" s="49">
        <v>618</v>
      </c>
      <c r="H5" s="49">
        <v>496</v>
      </c>
      <c r="I5" s="49">
        <v>516</v>
      </c>
      <c r="J5" s="48">
        <v>325</v>
      </c>
      <c r="K5" s="50">
        <f>SUM(D5:J5)</f>
        <v>4466</v>
      </c>
      <c r="L5" s="56">
        <f>K5/人口統計!D5</f>
        <v>2.0406205021589637E-2</v>
      </c>
    </row>
    <row r="6" spans="1:12" ht="20.100000000000001" customHeight="1" x14ac:dyDescent="0.15">
      <c r="B6" s="117"/>
      <c r="C6" s="118" t="s">
        <v>145</v>
      </c>
      <c r="D6" s="48">
        <v>3301</v>
      </c>
      <c r="E6" s="49">
        <v>2087</v>
      </c>
      <c r="F6" s="49">
        <v>3076</v>
      </c>
      <c r="G6" s="49">
        <v>1662</v>
      </c>
      <c r="H6" s="49">
        <v>1243</v>
      </c>
      <c r="I6" s="49">
        <v>1370</v>
      </c>
      <c r="J6" s="48">
        <v>815</v>
      </c>
      <c r="K6" s="50">
        <f>SUM(D6:J6)</f>
        <v>13554</v>
      </c>
      <c r="L6" s="56">
        <f>K6/人口統計!D5</f>
        <v>6.1931415777569623E-2</v>
      </c>
    </row>
    <row r="7" spans="1:12" ht="20.100000000000001" customHeight="1" x14ac:dyDescent="0.15">
      <c r="B7" s="117"/>
      <c r="C7" s="119" t="s">
        <v>144</v>
      </c>
      <c r="D7" s="51">
        <v>3406</v>
      </c>
      <c r="E7" s="52">
        <v>2430</v>
      </c>
      <c r="F7" s="52">
        <v>4786</v>
      </c>
      <c r="G7" s="52">
        <v>2987</v>
      </c>
      <c r="H7" s="52">
        <v>2523</v>
      </c>
      <c r="I7" s="52">
        <v>3379</v>
      </c>
      <c r="J7" s="51">
        <v>1982</v>
      </c>
      <c r="K7" s="53">
        <f>SUM(D7:J7)</f>
        <v>21493</v>
      </c>
      <c r="L7" s="57">
        <f>K7/人口統計!D5</f>
        <v>9.8206575129652057E-2</v>
      </c>
    </row>
    <row r="8" spans="1:12" ht="20.100000000000001" customHeight="1" thickBot="1" x14ac:dyDescent="0.2">
      <c r="B8" s="190" t="s">
        <v>68</v>
      </c>
      <c r="C8" s="191"/>
      <c r="D8" s="45">
        <v>78</v>
      </c>
      <c r="E8" s="46">
        <v>124</v>
      </c>
      <c r="F8" s="46">
        <v>94</v>
      </c>
      <c r="G8" s="46">
        <v>112</v>
      </c>
      <c r="H8" s="46">
        <v>80</v>
      </c>
      <c r="I8" s="46">
        <v>68</v>
      </c>
      <c r="J8" s="45">
        <v>52</v>
      </c>
      <c r="K8" s="47">
        <f>SUM(D8:J8)</f>
        <v>608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7724</v>
      </c>
      <c r="E9" s="34">
        <f t="shared" ref="E9:K9" si="1">E4+E8</f>
        <v>5413</v>
      </c>
      <c r="F9" s="34">
        <f t="shared" si="1"/>
        <v>8756</v>
      </c>
      <c r="G9" s="34">
        <f t="shared" si="1"/>
        <v>5379</v>
      </c>
      <c r="H9" s="34">
        <f t="shared" si="1"/>
        <v>4342</v>
      </c>
      <c r="I9" s="34">
        <f t="shared" si="1"/>
        <v>5333</v>
      </c>
      <c r="J9" s="35">
        <f t="shared" si="1"/>
        <v>3174</v>
      </c>
      <c r="K9" s="54">
        <f t="shared" si="1"/>
        <v>40121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1351</v>
      </c>
      <c r="E24" s="46">
        <v>858</v>
      </c>
      <c r="F24" s="46">
        <v>1198</v>
      </c>
      <c r="G24" s="46">
        <v>791</v>
      </c>
      <c r="H24" s="46">
        <v>619</v>
      </c>
      <c r="I24" s="46">
        <v>892</v>
      </c>
      <c r="J24" s="45">
        <v>551</v>
      </c>
      <c r="K24" s="47">
        <f>SUM(D24:J24)</f>
        <v>6260</v>
      </c>
      <c r="L24" s="55">
        <f>K24/人口統計!D6</f>
        <v>0.14049735164736513</v>
      </c>
    </row>
    <row r="25" spans="1:12" ht="20.100000000000001" customHeight="1" x14ac:dyDescent="0.15">
      <c r="B25" s="198" t="s">
        <v>44</v>
      </c>
      <c r="C25" s="199"/>
      <c r="D25" s="45">
        <v>1156</v>
      </c>
      <c r="E25" s="46">
        <v>985</v>
      </c>
      <c r="F25" s="46">
        <v>1163</v>
      </c>
      <c r="G25" s="46">
        <v>732</v>
      </c>
      <c r="H25" s="46">
        <v>583</v>
      </c>
      <c r="I25" s="46">
        <v>649</v>
      </c>
      <c r="J25" s="45">
        <v>399</v>
      </c>
      <c r="K25" s="47">
        <f t="shared" ref="K25:K31" si="2">SUM(D25:J25)</f>
        <v>5667</v>
      </c>
      <c r="L25" s="55">
        <f>K25/人口統計!D7</f>
        <v>0.18662319699664098</v>
      </c>
    </row>
    <row r="26" spans="1:12" ht="20.100000000000001" customHeight="1" x14ac:dyDescent="0.15">
      <c r="B26" s="198" t="s">
        <v>45</v>
      </c>
      <c r="C26" s="199"/>
      <c r="D26" s="45">
        <v>852</v>
      </c>
      <c r="E26" s="46">
        <v>462</v>
      </c>
      <c r="F26" s="46">
        <v>868</v>
      </c>
      <c r="G26" s="46">
        <v>548</v>
      </c>
      <c r="H26" s="46">
        <v>430</v>
      </c>
      <c r="I26" s="46">
        <v>483</v>
      </c>
      <c r="J26" s="45">
        <v>303</v>
      </c>
      <c r="K26" s="47">
        <f t="shared" si="2"/>
        <v>3946</v>
      </c>
      <c r="L26" s="55">
        <f>K26/人口統計!D8</f>
        <v>0.20974857811088077</v>
      </c>
    </row>
    <row r="27" spans="1:12" ht="20.100000000000001" customHeight="1" x14ac:dyDescent="0.15">
      <c r="B27" s="198" t="s">
        <v>46</v>
      </c>
      <c r="C27" s="199"/>
      <c r="D27" s="45">
        <v>276</v>
      </c>
      <c r="E27" s="46">
        <v>173</v>
      </c>
      <c r="F27" s="46">
        <v>350</v>
      </c>
      <c r="G27" s="46">
        <v>194</v>
      </c>
      <c r="H27" s="46">
        <v>172</v>
      </c>
      <c r="I27" s="46">
        <v>205</v>
      </c>
      <c r="J27" s="45">
        <v>122</v>
      </c>
      <c r="K27" s="47">
        <f t="shared" si="2"/>
        <v>1492</v>
      </c>
      <c r="L27" s="55">
        <f>K27/人口統計!D9</f>
        <v>0.15360856583959642</v>
      </c>
    </row>
    <row r="28" spans="1:12" ht="20.100000000000001" customHeight="1" x14ac:dyDescent="0.15">
      <c r="B28" s="198" t="s">
        <v>47</v>
      </c>
      <c r="C28" s="199"/>
      <c r="D28" s="45">
        <v>402</v>
      </c>
      <c r="E28" s="46">
        <v>266</v>
      </c>
      <c r="F28" s="46">
        <v>514</v>
      </c>
      <c r="G28" s="46">
        <v>333</v>
      </c>
      <c r="H28" s="46">
        <v>274</v>
      </c>
      <c r="I28" s="46">
        <v>359</v>
      </c>
      <c r="J28" s="45">
        <v>196</v>
      </c>
      <c r="K28" s="47">
        <f t="shared" si="2"/>
        <v>2344</v>
      </c>
      <c r="L28" s="55">
        <f>K28/人口統計!D10</f>
        <v>0.16368715083798882</v>
      </c>
    </row>
    <row r="29" spans="1:12" ht="20.100000000000001" customHeight="1" x14ac:dyDescent="0.15">
      <c r="B29" s="198" t="s">
        <v>48</v>
      </c>
      <c r="C29" s="199"/>
      <c r="D29" s="45">
        <v>807</v>
      </c>
      <c r="E29" s="46">
        <v>603</v>
      </c>
      <c r="F29" s="46">
        <v>1452</v>
      </c>
      <c r="G29" s="46">
        <v>710</v>
      </c>
      <c r="H29" s="46">
        <v>624</v>
      </c>
      <c r="I29" s="46">
        <v>713</v>
      </c>
      <c r="J29" s="45">
        <v>443</v>
      </c>
      <c r="K29" s="47">
        <f t="shared" si="2"/>
        <v>5352</v>
      </c>
      <c r="L29" s="55">
        <f>K29/人口統計!D11</f>
        <v>0.17103413012910648</v>
      </c>
    </row>
    <row r="30" spans="1:12" ht="20.100000000000001" customHeight="1" x14ac:dyDescent="0.15">
      <c r="B30" s="198" t="s">
        <v>49</v>
      </c>
      <c r="C30" s="199"/>
      <c r="D30" s="45">
        <v>2314</v>
      </c>
      <c r="E30" s="46">
        <v>1563</v>
      </c>
      <c r="F30" s="46">
        <v>2293</v>
      </c>
      <c r="G30" s="46">
        <v>1522</v>
      </c>
      <c r="H30" s="46">
        <v>1244</v>
      </c>
      <c r="I30" s="46">
        <v>1413</v>
      </c>
      <c r="J30" s="45">
        <v>773</v>
      </c>
      <c r="K30" s="47">
        <f t="shared" si="2"/>
        <v>11122</v>
      </c>
      <c r="L30" s="55">
        <f>K30/人口統計!D12</f>
        <v>0.22543832978615588</v>
      </c>
    </row>
    <row r="31" spans="1:12" ht="20.100000000000001" customHeight="1" thickBot="1" x14ac:dyDescent="0.2">
      <c r="B31" s="194" t="s">
        <v>25</v>
      </c>
      <c r="C31" s="195"/>
      <c r="D31" s="45">
        <v>488</v>
      </c>
      <c r="E31" s="46">
        <v>379</v>
      </c>
      <c r="F31" s="46">
        <v>824</v>
      </c>
      <c r="G31" s="46">
        <v>437</v>
      </c>
      <c r="H31" s="46">
        <v>316</v>
      </c>
      <c r="I31" s="46">
        <v>551</v>
      </c>
      <c r="J31" s="45">
        <v>335</v>
      </c>
      <c r="K31" s="47">
        <f t="shared" si="2"/>
        <v>3330</v>
      </c>
      <c r="L31" s="59">
        <f>K31/人口統計!D13</f>
        <v>0.1627565982404692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7646</v>
      </c>
      <c r="E32" s="34">
        <f t="shared" ref="E32:J32" si="3">SUM(E24:E31)</f>
        <v>5289</v>
      </c>
      <c r="F32" s="34">
        <f t="shared" si="3"/>
        <v>8662</v>
      </c>
      <c r="G32" s="34">
        <f t="shared" si="3"/>
        <v>5267</v>
      </c>
      <c r="H32" s="34">
        <f t="shared" si="3"/>
        <v>4262</v>
      </c>
      <c r="I32" s="34">
        <f t="shared" si="3"/>
        <v>5265</v>
      </c>
      <c r="J32" s="35">
        <f t="shared" si="3"/>
        <v>3122</v>
      </c>
      <c r="K32" s="54">
        <f>SUM(K24:K31)</f>
        <v>39513</v>
      </c>
      <c r="L32" s="60">
        <f>K32/人口統計!D5</f>
        <v>0.18054419592881132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5243</v>
      </c>
      <c r="E5" s="149">
        <v>294597.62000000017</v>
      </c>
      <c r="F5" s="151">
        <v>1670</v>
      </c>
      <c r="G5" s="152">
        <v>31831.250000000007</v>
      </c>
      <c r="H5" s="150">
        <v>549</v>
      </c>
      <c r="I5" s="149">
        <v>117153.57000000004</v>
      </c>
      <c r="J5" s="151">
        <v>1072</v>
      </c>
      <c r="K5" s="152">
        <v>342027.13999999984</v>
      </c>
      <c r="M5" s="162">
        <f>Q5+Q7</f>
        <v>39507</v>
      </c>
      <c r="N5" s="121" t="s">
        <v>108</v>
      </c>
      <c r="O5" s="122"/>
      <c r="P5" s="134"/>
      <c r="Q5" s="123">
        <v>31349</v>
      </c>
      <c r="R5" s="124">
        <v>1967498.6499999994</v>
      </c>
      <c r="S5" s="124">
        <f>R5/Q5*100</f>
        <v>6276.1129541612154</v>
      </c>
    </row>
    <row r="6" spans="1:19" ht="20.100000000000001" customHeight="1" x14ac:dyDescent="0.15">
      <c r="B6" s="202" t="s">
        <v>115</v>
      </c>
      <c r="C6" s="202"/>
      <c r="D6" s="153">
        <v>4635</v>
      </c>
      <c r="E6" s="154">
        <v>292858.28000000009</v>
      </c>
      <c r="F6" s="155">
        <v>1441</v>
      </c>
      <c r="G6" s="156">
        <v>27591.359999999997</v>
      </c>
      <c r="H6" s="153">
        <v>507</v>
      </c>
      <c r="I6" s="154">
        <v>98472.599999999991</v>
      </c>
      <c r="J6" s="155">
        <v>902</v>
      </c>
      <c r="K6" s="156">
        <v>264048.86000000004</v>
      </c>
      <c r="M6" s="58"/>
      <c r="N6" s="125"/>
      <c r="O6" s="94" t="s">
        <v>105</v>
      </c>
      <c r="P6" s="107"/>
      <c r="Q6" s="98">
        <f>Q5/Q$13</f>
        <v>0.61742230275337773</v>
      </c>
      <c r="R6" s="99">
        <f>R5/R$13</f>
        <v>0.38589350052281879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2913</v>
      </c>
      <c r="E7" s="154">
        <v>189333.87</v>
      </c>
      <c r="F7" s="155">
        <v>947</v>
      </c>
      <c r="G7" s="156">
        <v>17397.780000000002</v>
      </c>
      <c r="H7" s="153">
        <v>547</v>
      </c>
      <c r="I7" s="154">
        <v>119555.78</v>
      </c>
      <c r="J7" s="155">
        <v>640</v>
      </c>
      <c r="K7" s="156">
        <v>197076.26000000004</v>
      </c>
      <c r="M7" s="58"/>
      <c r="N7" s="126" t="s">
        <v>109</v>
      </c>
      <c r="O7" s="127"/>
      <c r="P7" s="135"/>
      <c r="Q7" s="128">
        <v>8158</v>
      </c>
      <c r="R7" s="129">
        <v>157089.72000000006</v>
      </c>
      <c r="S7" s="129">
        <f>R7/Q7*100</f>
        <v>1925.5910762441783</v>
      </c>
    </row>
    <row r="8" spans="1:19" ht="20.100000000000001" customHeight="1" x14ac:dyDescent="0.15">
      <c r="B8" s="202" t="s">
        <v>117</v>
      </c>
      <c r="C8" s="202"/>
      <c r="D8" s="153">
        <v>1062</v>
      </c>
      <c r="E8" s="154">
        <v>67948.470000000016</v>
      </c>
      <c r="F8" s="155">
        <v>329</v>
      </c>
      <c r="G8" s="156">
        <v>6353.97</v>
      </c>
      <c r="H8" s="153">
        <v>79</v>
      </c>
      <c r="I8" s="154">
        <v>16237.140000000001</v>
      </c>
      <c r="J8" s="155">
        <v>363</v>
      </c>
      <c r="K8" s="156">
        <v>110276.98000000001</v>
      </c>
      <c r="L8" s="89"/>
      <c r="M8" s="88"/>
      <c r="N8" s="130"/>
      <c r="O8" s="94" t="s">
        <v>105</v>
      </c>
      <c r="P8" s="107"/>
      <c r="Q8" s="98">
        <f>Q7/Q$13</f>
        <v>0.16067278528380669</v>
      </c>
      <c r="R8" s="99">
        <f>R7/R$13</f>
        <v>3.0810644747811897E-2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1877</v>
      </c>
      <c r="E9" s="154">
        <v>126891.53999999998</v>
      </c>
      <c r="F9" s="155">
        <v>433</v>
      </c>
      <c r="G9" s="156">
        <v>9150.7900000000009</v>
      </c>
      <c r="H9" s="153">
        <v>324</v>
      </c>
      <c r="I9" s="154">
        <v>63073.669999999991</v>
      </c>
      <c r="J9" s="155">
        <v>381</v>
      </c>
      <c r="K9" s="156">
        <v>114388.25999999998</v>
      </c>
      <c r="L9" s="89"/>
      <c r="M9" s="88"/>
      <c r="N9" s="126" t="s">
        <v>110</v>
      </c>
      <c r="O9" s="127"/>
      <c r="P9" s="135"/>
      <c r="Q9" s="128">
        <v>4407</v>
      </c>
      <c r="R9" s="129">
        <v>923191.49999999977</v>
      </c>
      <c r="S9" s="129">
        <f>R9/Q9*100</f>
        <v>20948.298162014969</v>
      </c>
    </row>
    <row r="10" spans="1:19" ht="20.100000000000001" customHeight="1" x14ac:dyDescent="0.15">
      <c r="B10" s="202" t="s">
        <v>119</v>
      </c>
      <c r="C10" s="202"/>
      <c r="D10" s="153">
        <v>4037</v>
      </c>
      <c r="E10" s="154">
        <v>270882.96999999991</v>
      </c>
      <c r="F10" s="155">
        <v>675</v>
      </c>
      <c r="G10" s="156">
        <v>14886.579999999998</v>
      </c>
      <c r="H10" s="153">
        <v>609</v>
      </c>
      <c r="I10" s="154">
        <v>137012.74000000002</v>
      </c>
      <c r="J10" s="155">
        <v>1000</v>
      </c>
      <c r="K10" s="156">
        <v>305421.14</v>
      </c>
      <c r="L10" s="89"/>
      <c r="M10" s="88"/>
      <c r="N10" s="95"/>
      <c r="O10" s="94" t="s">
        <v>105</v>
      </c>
      <c r="P10" s="107"/>
      <c r="Q10" s="98">
        <f>Q9/Q$13</f>
        <v>8.6796391854098556E-2</v>
      </c>
      <c r="R10" s="99">
        <f>R9/R$13</f>
        <v>0.18106929811001998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8885</v>
      </c>
      <c r="E11" s="154">
        <v>543611.52999999991</v>
      </c>
      <c r="F11" s="155">
        <v>1974</v>
      </c>
      <c r="G11" s="156">
        <v>35812.020000000011</v>
      </c>
      <c r="H11" s="153">
        <v>1480</v>
      </c>
      <c r="I11" s="154">
        <v>311179.91000000009</v>
      </c>
      <c r="J11" s="155">
        <v>1717</v>
      </c>
      <c r="K11" s="156">
        <v>487559.03999999992</v>
      </c>
      <c r="L11" s="89"/>
      <c r="M11" s="88"/>
      <c r="N11" s="126" t="s">
        <v>111</v>
      </c>
      <c r="O11" s="127"/>
      <c r="P11" s="135"/>
      <c r="Q11" s="101">
        <v>6860</v>
      </c>
      <c r="R11" s="102">
        <v>2050773.6100000003</v>
      </c>
      <c r="S11" s="102">
        <f>R11/Q11*100</f>
        <v>29894.659037900881</v>
      </c>
    </row>
    <row r="12" spans="1:19" ht="20.100000000000001" customHeight="1" thickBot="1" x14ac:dyDescent="0.2">
      <c r="B12" s="203" t="s">
        <v>121</v>
      </c>
      <c r="C12" s="203"/>
      <c r="D12" s="157">
        <v>2697</v>
      </c>
      <c r="E12" s="158">
        <v>181374.37</v>
      </c>
      <c r="F12" s="159">
        <v>689</v>
      </c>
      <c r="G12" s="160">
        <v>14065.970000000001</v>
      </c>
      <c r="H12" s="157">
        <v>312</v>
      </c>
      <c r="I12" s="158">
        <v>60506.089999999989</v>
      </c>
      <c r="J12" s="159">
        <v>785</v>
      </c>
      <c r="K12" s="160">
        <v>229975.93</v>
      </c>
      <c r="L12" s="89"/>
      <c r="M12" s="88"/>
      <c r="N12" s="125"/>
      <c r="O12" s="84" t="s">
        <v>105</v>
      </c>
      <c r="P12" s="108"/>
      <c r="Q12" s="103">
        <f>Q11/Q$13</f>
        <v>0.13510852010871707</v>
      </c>
      <c r="R12" s="104">
        <f>R11/R$13</f>
        <v>0.40222655661934931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31349</v>
      </c>
      <c r="E13" s="149">
        <v>1967498.6499999994</v>
      </c>
      <c r="F13" s="151">
        <v>8158</v>
      </c>
      <c r="G13" s="152">
        <v>157089.72000000006</v>
      </c>
      <c r="H13" s="150">
        <v>4407</v>
      </c>
      <c r="I13" s="149">
        <v>923191.49999999977</v>
      </c>
      <c r="J13" s="151">
        <v>6860</v>
      </c>
      <c r="K13" s="152">
        <v>2050773.6100000003</v>
      </c>
      <c r="M13" s="58"/>
      <c r="N13" s="131" t="s">
        <v>112</v>
      </c>
      <c r="O13" s="132"/>
      <c r="P13" s="133"/>
      <c r="Q13" s="96">
        <f>Q5+Q7+Q9+Q11</f>
        <v>50774</v>
      </c>
      <c r="R13" s="97">
        <f>R5+R7+R9+R11</f>
        <v>5098553.4799999995</v>
      </c>
      <c r="S13" s="97">
        <f>R13/Q13*100</f>
        <v>10041.66203174853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0.6143660651511601</v>
      </c>
      <c r="O16" s="58">
        <f>F5/(D5+F5+H5+J5)</f>
        <v>0.19568783688774313</v>
      </c>
      <c r="P16" s="58">
        <f>H5/(D5+F5+H5+J5)</f>
        <v>6.4330911647527536E-2</v>
      </c>
      <c r="Q16" s="58">
        <f>J5/(D5+F5+H5+J5)</f>
        <v>0.12561518631356924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0.61923847695390777</v>
      </c>
      <c r="O17" s="58">
        <f t="shared" ref="O17:O23" si="1">F6/(D6+F6+H6+J6)</f>
        <v>0.1925183700734803</v>
      </c>
      <c r="P17" s="58">
        <f t="shared" ref="P17:P23" si="2">H6/(D6+F6+H6+J6)</f>
        <v>6.7735470941883771E-2</v>
      </c>
      <c r="Q17" s="58">
        <f t="shared" ref="Q17:Q23" si="3">J6/(D6+F6+H6+J6)</f>
        <v>0.12050768203072812</v>
      </c>
    </row>
    <row r="18" spans="13:17" ht="20.100000000000001" customHeight="1" x14ac:dyDescent="0.15">
      <c r="M18" s="14" t="s">
        <v>135</v>
      </c>
      <c r="N18" s="58">
        <f t="shared" si="0"/>
        <v>0.57717455914404592</v>
      </c>
      <c r="O18" s="58">
        <f t="shared" si="1"/>
        <v>0.18763621953635823</v>
      </c>
      <c r="P18" s="58">
        <f t="shared" si="2"/>
        <v>0.10838121656429563</v>
      </c>
      <c r="Q18" s="58">
        <f t="shared" si="3"/>
        <v>0.12680800475530019</v>
      </c>
    </row>
    <row r="19" spans="13:17" ht="20.100000000000001" customHeight="1" x14ac:dyDescent="0.15">
      <c r="M19" s="14" t="s">
        <v>136</v>
      </c>
      <c r="N19" s="58">
        <f t="shared" si="0"/>
        <v>0.57937806873977082</v>
      </c>
      <c r="O19" s="58">
        <f t="shared" si="1"/>
        <v>0.17948717948717949</v>
      </c>
      <c r="P19" s="58">
        <f t="shared" si="2"/>
        <v>4.3098745226404798E-2</v>
      </c>
      <c r="Q19" s="58">
        <f t="shared" si="3"/>
        <v>0.19803600654664485</v>
      </c>
    </row>
    <row r="20" spans="13:17" ht="20.100000000000001" customHeight="1" x14ac:dyDescent="0.15">
      <c r="M20" s="14" t="s">
        <v>137</v>
      </c>
      <c r="N20" s="58">
        <f t="shared" si="0"/>
        <v>0.62255389718076282</v>
      </c>
      <c r="O20" s="58">
        <f t="shared" si="1"/>
        <v>0.14361525704809286</v>
      </c>
      <c r="P20" s="58">
        <f t="shared" si="2"/>
        <v>0.10746268656716418</v>
      </c>
      <c r="Q20" s="58">
        <f t="shared" si="3"/>
        <v>0.12636815920398009</v>
      </c>
    </row>
    <row r="21" spans="13:17" ht="20.100000000000001" customHeight="1" x14ac:dyDescent="0.15">
      <c r="M21" s="14" t="s">
        <v>138</v>
      </c>
      <c r="N21" s="58">
        <f t="shared" si="0"/>
        <v>0.63866476823287455</v>
      </c>
      <c r="O21" s="58">
        <f t="shared" si="1"/>
        <v>0.10678690080683437</v>
      </c>
      <c r="P21" s="58">
        <f t="shared" si="2"/>
        <v>9.634551495016612E-2</v>
      </c>
      <c r="Q21" s="58">
        <f t="shared" si="3"/>
        <v>0.15820281601012498</v>
      </c>
    </row>
    <row r="22" spans="13:17" ht="20.100000000000001" customHeight="1" x14ac:dyDescent="0.15">
      <c r="M22" s="14" t="s">
        <v>139</v>
      </c>
      <c r="N22" s="58">
        <f t="shared" si="0"/>
        <v>0.63211439954467841</v>
      </c>
      <c r="O22" s="58">
        <f t="shared" si="1"/>
        <v>0.14043824701195218</v>
      </c>
      <c r="P22" s="58">
        <f t="shared" si="2"/>
        <v>0.10529311326124074</v>
      </c>
      <c r="Q22" s="58">
        <f t="shared" si="3"/>
        <v>0.12215424018212863</v>
      </c>
    </row>
    <row r="23" spans="13:17" ht="20.100000000000001" customHeight="1" x14ac:dyDescent="0.15">
      <c r="M23" s="14" t="s">
        <v>140</v>
      </c>
      <c r="N23" s="58">
        <f t="shared" si="0"/>
        <v>0.6016060673656034</v>
      </c>
      <c r="O23" s="58">
        <f t="shared" si="1"/>
        <v>0.15369172429176892</v>
      </c>
      <c r="P23" s="58">
        <f t="shared" si="2"/>
        <v>6.9596252509480261E-2</v>
      </c>
      <c r="Q23" s="58">
        <f t="shared" si="3"/>
        <v>0.17510595583314745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0.61742230275337773</v>
      </c>
      <c r="O24" s="58">
        <f t="shared" ref="O24" si="5">F13/(D13+F13+H13+J13)</f>
        <v>0.16067278528380669</v>
      </c>
      <c r="P24" s="58">
        <f t="shared" ref="P24" si="6">H13/(D13+F13+H13+J13)</f>
        <v>8.6796391854098556E-2</v>
      </c>
      <c r="Q24" s="58">
        <f t="shared" ref="Q24" si="7">J13/(D13+F13+H13+J13)</f>
        <v>0.13510852010871707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0.37499239762325726</v>
      </c>
      <c r="O29" s="58">
        <f>G5/(E5+G5+I5+K5)</f>
        <v>4.051789948895481E-2</v>
      </c>
      <c r="P29" s="58">
        <f>I5/(E5+G5+I5+K5)</f>
        <v>0.1491244162272054</v>
      </c>
      <c r="Q29" s="58">
        <f>K5/(E5+G5+I5+K5)</f>
        <v>0.4353652866605825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0.42880039872843823</v>
      </c>
      <c r="O30" s="58">
        <f t="shared" ref="O30:O37" si="9">G6/(E6+G6+I6+K6)</f>
        <v>4.0399015419539705E-2</v>
      </c>
      <c r="P30" s="58">
        <f t="shared" ref="P30:P37" si="10">I6/(E6+G6+I6+K6)</f>
        <v>0.14418267478667834</v>
      </c>
      <c r="Q30" s="58">
        <f t="shared" ref="Q30:Q37" si="11">K6/(E6+G6+I6+K6)</f>
        <v>0.38661791106534377</v>
      </c>
    </row>
    <row r="31" spans="13:17" ht="20.100000000000001" customHeight="1" x14ac:dyDescent="0.15">
      <c r="M31" s="14" t="s">
        <v>135</v>
      </c>
      <c r="N31" s="58">
        <f t="shared" si="8"/>
        <v>0.36176348038206468</v>
      </c>
      <c r="O31" s="58">
        <f t="shared" si="9"/>
        <v>3.3242237343595618E-2</v>
      </c>
      <c r="P31" s="58">
        <f t="shared" si="10"/>
        <v>0.22843728421434811</v>
      </c>
      <c r="Q31" s="58">
        <f t="shared" si="11"/>
        <v>0.37655699805999154</v>
      </c>
    </row>
    <row r="32" spans="13:17" ht="20.100000000000001" customHeight="1" x14ac:dyDescent="0.15">
      <c r="M32" s="14" t="s">
        <v>136</v>
      </c>
      <c r="N32" s="58">
        <f t="shared" si="8"/>
        <v>0.3383608901576643</v>
      </c>
      <c r="O32" s="58">
        <f t="shared" si="9"/>
        <v>3.1640667482801213E-2</v>
      </c>
      <c r="P32" s="58">
        <f t="shared" si="10"/>
        <v>8.085558282643622E-2</v>
      </c>
      <c r="Q32" s="58">
        <f t="shared" si="11"/>
        <v>0.54914285953309827</v>
      </c>
    </row>
    <row r="33" spans="13:17" ht="20.100000000000001" customHeight="1" x14ac:dyDescent="0.15">
      <c r="M33" s="14" t="s">
        <v>137</v>
      </c>
      <c r="N33" s="58">
        <f t="shared" si="8"/>
        <v>0.4047522033671887</v>
      </c>
      <c r="O33" s="58">
        <f t="shared" si="9"/>
        <v>2.9188726175523108E-2</v>
      </c>
      <c r="P33" s="58">
        <f t="shared" si="10"/>
        <v>0.20118919596180287</v>
      </c>
      <c r="Q33" s="58">
        <f t="shared" si="11"/>
        <v>0.3648698744954853</v>
      </c>
    </row>
    <row r="34" spans="13:17" ht="20.100000000000001" customHeight="1" x14ac:dyDescent="0.15">
      <c r="M34" s="14" t="s">
        <v>138</v>
      </c>
      <c r="N34" s="58">
        <f t="shared" si="8"/>
        <v>0.37198804460451379</v>
      </c>
      <c r="O34" s="58">
        <f t="shared" si="9"/>
        <v>2.0442886406069248E-2</v>
      </c>
      <c r="P34" s="58">
        <f t="shared" si="10"/>
        <v>0.18815173666512397</v>
      </c>
      <c r="Q34" s="58">
        <f t="shared" si="11"/>
        <v>0.41941733232429301</v>
      </c>
    </row>
    <row r="35" spans="13:17" ht="20.100000000000001" customHeight="1" x14ac:dyDescent="0.15">
      <c r="M35" s="14" t="s">
        <v>139</v>
      </c>
      <c r="N35" s="58">
        <f t="shared" si="8"/>
        <v>0.39444661279058157</v>
      </c>
      <c r="O35" s="58">
        <f t="shared" si="9"/>
        <v>2.598533917444424E-2</v>
      </c>
      <c r="P35" s="58">
        <f t="shared" si="10"/>
        <v>0.22579333714275354</v>
      </c>
      <c r="Q35" s="58">
        <f t="shared" si="11"/>
        <v>0.35377471089222057</v>
      </c>
    </row>
    <row r="36" spans="13:17" ht="20.100000000000001" customHeight="1" x14ac:dyDescent="0.15">
      <c r="M36" s="14" t="s">
        <v>140</v>
      </c>
      <c r="N36" s="58">
        <f t="shared" si="8"/>
        <v>0.37325792128602603</v>
      </c>
      <c r="O36" s="58">
        <f t="shared" si="9"/>
        <v>2.8946949467400517E-2</v>
      </c>
      <c r="P36" s="58">
        <f t="shared" si="10"/>
        <v>0.12451801970997999</v>
      </c>
      <c r="Q36" s="58">
        <f t="shared" si="11"/>
        <v>0.47327710953659347</v>
      </c>
    </row>
    <row r="37" spans="13:17" ht="20.100000000000001" customHeight="1" x14ac:dyDescent="0.15">
      <c r="M37" s="14" t="s">
        <v>141</v>
      </c>
      <c r="N37" s="58">
        <f t="shared" si="8"/>
        <v>0.38589350052281879</v>
      </c>
      <c r="O37" s="58">
        <f t="shared" si="9"/>
        <v>3.0810644747811897E-2</v>
      </c>
      <c r="P37" s="58">
        <f t="shared" si="10"/>
        <v>0.18106929811001998</v>
      </c>
      <c r="Q37" s="58">
        <f t="shared" si="11"/>
        <v>0.40222655661934931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4814</v>
      </c>
      <c r="F5" s="164">
        <f t="shared" ref="F5:F16" si="0">E5/SUM(E$5:E$16)</f>
        <v>0.15356151711378355</v>
      </c>
      <c r="G5" s="165">
        <v>278496.77</v>
      </c>
      <c r="H5" s="166">
        <f t="shared" ref="H5:H16" si="1">G5/SUM(G$5:G$16)</f>
        <v>0.14154864604354367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201</v>
      </c>
      <c r="F6" s="168">
        <f t="shared" si="0"/>
        <v>6.4116877731347091E-3</v>
      </c>
      <c r="G6" s="169">
        <v>15276.329999999998</v>
      </c>
      <c r="H6" s="170">
        <f t="shared" si="1"/>
        <v>7.7643407785819825E-3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1739</v>
      </c>
      <c r="F7" s="168">
        <f t="shared" si="0"/>
        <v>5.5472263868065967E-2</v>
      </c>
      <c r="G7" s="169">
        <v>84086.73000000004</v>
      </c>
      <c r="H7" s="170">
        <f t="shared" si="1"/>
        <v>4.2737884470721257E-2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311</v>
      </c>
      <c r="F8" s="168">
        <f t="shared" si="0"/>
        <v>9.9205716290790783E-3</v>
      </c>
      <c r="G8" s="169">
        <v>13472.479999999998</v>
      </c>
      <c r="H8" s="170">
        <f t="shared" si="1"/>
        <v>6.8475167695794849E-3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3463</v>
      </c>
      <c r="F9" s="168">
        <f t="shared" si="0"/>
        <v>0.1104660435739577</v>
      </c>
      <c r="G9" s="169">
        <v>47450.77</v>
      </c>
      <c r="H9" s="170">
        <f t="shared" si="1"/>
        <v>2.411730752648801E-2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6542</v>
      </c>
      <c r="F10" s="168">
        <f t="shared" si="0"/>
        <v>0.20868289259625505</v>
      </c>
      <c r="G10" s="169">
        <v>740379.2899999998</v>
      </c>
      <c r="H10" s="170">
        <f t="shared" si="1"/>
        <v>0.37630485286482906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3325</v>
      </c>
      <c r="F11" s="168">
        <f t="shared" si="0"/>
        <v>0.10606398928195476</v>
      </c>
      <c r="G11" s="169">
        <v>296601.58999999997</v>
      </c>
      <c r="H11" s="170">
        <f t="shared" si="1"/>
        <v>0.15075059390765019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1292</v>
      </c>
      <c r="F12" s="168">
        <f t="shared" si="0"/>
        <v>4.121343583527385E-2</v>
      </c>
      <c r="G12" s="169">
        <v>143212.28999999998</v>
      </c>
      <c r="H12" s="170">
        <f t="shared" si="1"/>
        <v>7.2789015636681623E-2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283</v>
      </c>
      <c r="F13" s="168">
        <f t="shared" si="0"/>
        <v>9.0274011930205102E-3</v>
      </c>
      <c r="G13" s="169">
        <v>18952.650000000001</v>
      </c>
      <c r="H13" s="170">
        <f t="shared" si="1"/>
        <v>9.6328655676587126E-3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3.1898944144948805E-5</v>
      </c>
      <c r="G14" s="169">
        <v>38.04</v>
      </c>
      <c r="H14" s="170">
        <f t="shared" si="1"/>
        <v>1.9334193698176108E-5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8333</v>
      </c>
      <c r="F15" s="168">
        <f t="shared" si="0"/>
        <v>0.26581390155985835</v>
      </c>
      <c r="G15" s="169">
        <v>106349.83999999997</v>
      </c>
      <c r="H15" s="170">
        <f t="shared" si="1"/>
        <v>5.4053322984490976E-2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1045</v>
      </c>
      <c r="F16" s="172">
        <f t="shared" si="0"/>
        <v>3.3334396631471495E-2</v>
      </c>
      <c r="G16" s="173">
        <v>223181.87000000005</v>
      </c>
      <c r="H16" s="174">
        <f t="shared" si="1"/>
        <v>0.11343431925607678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4</v>
      </c>
      <c r="F18" s="168">
        <f t="shared" si="2"/>
        <v>4.9031625398381952E-4</v>
      </c>
      <c r="G18" s="169">
        <v>122.07</v>
      </c>
      <c r="H18" s="170">
        <f t="shared" si="3"/>
        <v>7.7707185422445208E-4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502</v>
      </c>
      <c r="F19" s="168">
        <f t="shared" si="2"/>
        <v>6.1534689874969357E-2</v>
      </c>
      <c r="G19" s="169">
        <v>16594.79</v>
      </c>
      <c r="H19" s="170">
        <f t="shared" si="3"/>
        <v>0.10563893041505198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81</v>
      </c>
      <c r="F20" s="168">
        <f t="shared" si="2"/>
        <v>9.9289041431723461E-3</v>
      </c>
      <c r="G20" s="169">
        <v>3086.3699999999994</v>
      </c>
      <c r="H20" s="170">
        <f t="shared" si="3"/>
        <v>1.9647179968237255E-2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367</v>
      </c>
      <c r="F21" s="168">
        <f t="shared" si="2"/>
        <v>4.4986516303015443E-2</v>
      </c>
      <c r="G21" s="169">
        <v>4331.0599999999986</v>
      </c>
      <c r="H21" s="170">
        <f t="shared" si="3"/>
        <v>2.7570613786821942E-2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2533</v>
      </c>
      <c r="F23" s="168">
        <f t="shared" si="2"/>
        <v>0.31049276783525376</v>
      </c>
      <c r="G23" s="169">
        <v>84149.189999999988</v>
      </c>
      <c r="H23" s="170">
        <f t="shared" si="3"/>
        <v>0.53567598185291809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75</v>
      </c>
      <c r="F24" s="168">
        <f t="shared" si="2"/>
        <v>9.1934297621966161E-3</v>
      </c>
      <c r="G24" s="169">
        <v>2264.3200000000002</v>
      </c>
      <c r="H24" s="170">
        <f t="shared" si="3"/>
        <v>1.441418318143288E-2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19</v>
      </c>
      <c r="F25" s="168">
        <f t="shared" si="2"/>
        <v>2.3290022064231431E-3</v>
      </c>
      <c r="G25" s="169">
        <v>729.15000000000009</v>
      </c>
      <c r="H25" s="170">
        <f t="shared" si="3"/>
        <v>4.6416149955579534E-3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1.2257906349595488E-4</v>
      </c>
      <c r="G26" s="169">
        <v>15.27</v>
      </c>
      <c r="H26" s="170">
        <f t="shared" si="3"/>
        <v>9.7205596903476559E-5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4334</v>
      </c>
      <c r="F27" s="168">
        <f t="shared" si="2"/>
        <v>0.53125766119146844</v>
      </c>
      <c r="G27" s="169">
        <v>25954.799999999999</v>
      </c>
      <c r="H27" s="170">
        <f t="shared" si="3"/>
        <v>0.16522277842242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242</v>
      </c>
      <c r="F28" s="172">
        <f t="shared" si="2"/>
        <v>2.9664133366021084E-2</v>
      </c>
      <c r="G28" s="173">
        <v>19842.7</v>
      </c>
      <c r="H28" s="174">
        <f t="shared" si="3"/>
        <v>0.12631443992643185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151</v>
      </c>
      <c r="F29" s="176">
        <f>E29/SUM(E$29:E$39)</f>
        <v>4.7574039067422809E-2</v>
      </c>
      <c r="G29" s="177">
        <v>21735.33</v>
      </c>
      <c r="H29" s="178">
        <f>G29/SUM(G$29:G$39)</f>
        <v>2.7906671646266024E-2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6</v>
      </c>
      <c r="F30" s="168">
        <f t="shared" ref="F30:F40" si="4">E30/SUM(E$29:E$39)</f>
        <v>1.890359168241966E-3</v>
      </c>
      <c r="G30" s="169">
        <v>827.43000000000006</v>
      </c>
      <c r="H30" s="170">
        <f t="shared" ref="H30:H40" si="5">G30/SUM(G$29:G$39)</f>
        <v>1.0623633190878581E-3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162</v>
      </c>
      <c r="F31" s="168">
        <f t="shared" si="4"/>
        <v>5.1039697542533083E-2</v>
      </c>
      <c r="G31" s="169">
        <v>25715.540000000008</v>
      </c>
      <c r="H31" s="170">
        <f t="shared" si="5"/>
        <v>3.3016988055227132E-2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3.1505986137366098E-3</v>
      </c>
      <c r="G32" s="169">
        <v>579.69000000000005</v>
      </c>
      <c r="H32" s="170">
        <f t="shared" si="5"/>
        <v>7.4428216579292569E-4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595</v>
      </c>
      <c r="F33" s="168">
        <f t="shared" si="4"/>
        <v>0.18746061751732829</v>
      </c>
      <c r="G33" s="169">
        <v>128550.49999999999</v>
      </c>
      <c r="H33" s="170">
        <f t="shared" si="5"/>
        <v>0.16505001734334468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129</v>
      </c>
      <c r="F34" s="168">
        <f t="shared" si="4"/>
        <v>4.0642722117202268E-2</v>
      </c>
      <c r="G34" s="169">
        <v>8222.82</v>
      </c>
      <c r="H34" s="170">
        <f t="shared" si="5"/>
        <v>1.0557536404846357E-2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1944</v>
      </c>
      <c r="F35" s="168">
        <f t="shared" si="4"/>
        <v>0.61247637051039694</v>
      </c>
      <c r="G35" s="169">
        <v>545592.41000000015</v>
      </c>
      <c r="H35" s="170">
        <f t="shared" si="5"/>
        <v>0.70050320094357665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25</v>
      </c>
      <c r="F36" s="168">
        <f t="shared" si="4"/>
        <v>7.8764965343415243E-3</v>
      </c>
      <c r="G36" s="169">
        <v>6391.0100000000011</v>
      </c>
      <c r="H36" s="170">
        <f t="shared" si="5"/>
        <v>8.2056181138267809E-3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28</v>
      </c>
      <c r="F37" s="168">
        <f t="shared" si="4"/>
        <v>8.8216761184625077E-3</v>
      </c>
      <c r="G37" s="169">
        <v>5867.71</v>
      </c>
      <c r="H37" s="170">
        <f t="shared" si="5"/>
        <v>7.5337368370073793E-3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85</v>
      </c>
      <c r="F38" s="168">
        <f t="shared" si="4"/>
        <v>2.6780088216761186E-2</v>
      </c>
      <c r="G38" s="169">
        <v>25073.710000000003</v>
      </c>
      <c r="H38" s="170">
        <f t="shared" si="5"/>
        <v>3.2192922395183184E-2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39</v>
      </c>
      <c r="F39" s="168">
        <f t="shared" si="4"/>
        <v>1.2287334593572778E-2</v>
      </c>
      <c r="G39" s="169">
        <v>10301.689999999999</v>
      </c>
      <c r="H39" s="184">
        <f t="shared" si="5"/>
        <v>1.3226662775841093E-2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1233</v>
      </c>
      <c r="F40" s="185">
        <f t="shared" si="4"/>
        <v>0.388468809073724</v>
      </c>
      <c r="G40" s="169">
        <v>144333.66000000003</v>
      </c>
      <c r="H40" s="172">
        <f t="shared" si="5"/>
        <v>0.18531451131056217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3635</v>
      </c>
      <c r="F41" s="176">
        <f>E41/SUM(E$41:E$44)</f>
        <v>0.52988338192419826</v>
      </c>
      <c r="G41" s="177">
        <v>1011727.2799999999</v>
      </c>
      <c r="H41" s="178">
        <f>G41/SUM(G$41:G$44)</f>
        <v>0.49333933061485025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2724</v>
      </c>
      <c r="F42" s="168">
        <f t="shared" ref="F42:F44" si="6">E42/SUM(E$41:E$44)</f>
        <v>0.39708454810495625</v>
      </c>
      <c r="G42" s="169">
        <v>845843.77999999991</v>
      </c>
      <c r="H42" s="170">
        <f t="shared" ref="H42:H44" si="7">G42/SUM(G$41:G$44)</f>
        <v>0.41245107498725808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164</v>
      </c>
      <c r="F43" s="168">
        <f t="shared" si="6"/>
        <v>2.39067055393586E-2</v>
      </c>
      <c r="G43" s="169">
        <v>67978.070000000007</v>
      </c>
      <c r="H43" s="170">
        <f t="shared" si="7"/>
        <v>3.3147525240487183E-2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337</v>
      </c>
      <c r="F44" s="172">
        <f t="shared" si="6"/>
        <v>4.9125364431486879E-2</v>
      </c>
      <c r="G44" s="173">
        <v>125224.47999999998</v>
      </c>
      <c r="H44" s="174">
        <f t="shared" si="7"/>
        <v>6.1062069157404454E-2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50774</v>
      </c>
      <c r="F45" s="179">
        <f>E45/E$45</f>
        <v>1</v>
      </c>
      <c r="G45" s="180">
        <f>SUM(G5:G44)</f>
        <v>5098553.4800000004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3279</v>
      </c>
      <c r="E4" s="67">
        <v>62076.180000000008</v>
      </c>
      <c r="F4" s="67">
        <f>E4*1000/D4</f>
        <v>18931.436413540716</v>
      </c>
      <c r="G4" s="67">
        <v>50030</v>
      </c>
      <c r="H4" s="63">
        <f>F4/G4</f>
        <v>0.37840168725845924</v>
      </c>
      <c r="K4" s="14">
        <f>D4*G4</f>
        <v>164048370</v>
      </c>
      <c r="L4" s="14" t="s">
        <v>27</v>
      </c>
      <c r="M4" s="24">
        <f>G4-F4</f>
        <v>31098.563586459284</v>
      </c>
    </row>
    <row r="5" spans="1:13" s="14" customFormat="1" ht="20.100000000000001" customHeight="1" x14ac:dyDescent="0.15">
      <c r="B5" s="238" t="s">
        <v>28</v>
      </c>
      <c r="C5" s="239"/>
      <c r="D5" s="64">
        <v>3207</v>
      </c>
      <c r="E5" s="68">
        <v>94996.709999999977</v>
      </c>
      <c r="F5" s="68">
        <f t="shared" ref="F5:F13" si="0">E5*1000/D5</f>
        <v>29621.674462114115</v>
      </c>
      <c r="G5" s="68">
        <v>104730</v>
      </c>
      <c r="H5" s="65">
        <f t="shared" ref="H5:H10" si="1">F5/G5</f>
        <v>0.28283848431313008</v>
      </c>
      <c r="K5" s="14">
        <f t="shared" ref="K5:K10" si="2">D5*G5</f>
        <v>335869110</v>
      </c>
      <c r="L5" s="14" t="s">
        <v>28</v>
      </c>
      <c r="M5" s="24">
        <f t="shared" ref="M5:M10" si="3">G5-F5</f>
        <v>75108.325537885888</v>
      </c>
    </row>
    <row r="6" spans="1:13" s="14" customFormat="1" ht="20.100000000000001" customHeight="1" x14ac:dyDescent="0.15">
      <c r="B6" s="238" t="s">
        <v>29</v>
      </c>
      <c r="C6" s="239"/>
      <c r="D6" s="64">
        <v>6302</v>
      </c>
      <c r="E6" s="68">
        <v>587593.28</v>
      </c>
      <c r="F6" s="68">
        <f t="shared" si="0"/>
        <v>93239.174865122186</v>
      </c>
      <c r="G6" s="68">
        <v>166920</v>
      </c>
      <c r="H6" s="65">
        <f t="shared" si="1"/>
        <v>0.55858599847305412</v>
      </c>
      <c r="K6" s="14">
        <f t="shared" si="2"/>
        <v>1051929840</v>
      </c>
      <c r="L6" s="14" t="s">
        <v>29</v>
      </c>
      <c r="M6" s="24">
        <f t="shared" si="3"/>
        <v>73680.825134877814</v>
      </c>
    </row>
    <row r="7" spans="1:13" s="14" customFormat="1" ht="20.100000000000001" customHeight="1" x14ac:dyDescent="0.15">
      <c r="B7" s="238" t="s">
        <v>30</v>
      </c>
      <c r="C7" s="239"/>
      <c r="D7" s="64">
        <v>3739</v>
      </c>
      <c r="E7" s="68">
        <v>450659.56000000006</v>
      </c>
      <c r="F7" s="68">
        <f t="shared" si="0"/>
        <v>120529.43567798879</v>
      </c>
      <c r="G7" s="68">
        <v>196160</v>
      </c>
      <c r="H7" s="65">
        <f t="shared" si="1"/>
        <v>0.61444451304031811</v>
      </c>
      <c r="K7" s="14">
        <f t="shared" si="2"/>
        <v>733442240</v>
      </c>
      <c r="L7" s="14" t="s">
        <v>30</v>
      </c>
      <c r="M7" s="24">
        <f t="shared" si="3"/>
        <v>75630.564322011211</v>
      </c>
    </row>
    <row r="8" spans="1:13" s="14" customFormat="1" ht="20.100000000000001" customHeight="1" x14ac:dyDescent="0.15">
      <c r="B8" s="238" t="s">
        <v>31</v>
      </c>
      <c r="C8" s="239"/>
      <c r="D8" s="64">
        <v>2248</v>
      </c>
      <c r="E8" s="68">
        <v>348557.05000000005</v>
      </c>
      <c r="F8" s="68">
        <f t="shared" si="0"/>
        <v>155052.0685053381</v>
      </c>
      <c r="G8" s="68">
        <v>269310</v>
      </c>
      <c r="H8" s="65">
        <f t="shared" si="1"/>
        <v>0.57573825147724966</v>
      </c>
      <c r="K8" s="14">
        <f t="shared" si="2"/>
        <v>605408880</v>
      </c>
      <c r="L8" s="14" t="s">
        <v>31</v>
      </c>
      <c r="M8" s="24">
        <f t="shared" si="3"/>
        <v>114257.9314946619</v>
      </c>
    </row>
    <row r="9" spans="1:13" s="14" customFormat="1" ht="20.100000000000001" customHeight="1" x14ac:dyDescent="0.15">
      <c r="B9" s="238" t="s">
        <v>32</v>
      </c>
      <c r="C9" s="239"/>
      <c r="D9" s="64">
        <v>2013</v>
      </c>
      <c r="E9" s="68">
        <v>377946.84000000026</v>
      </c>
      <c r="F9" s="68">
        <f t="shared" si="0"/>
        <v>187753.02533532053</v>
      </c>
      <c r="G9" s="68">
        <v>308060</v>
      </c>
      <c r="H9" s="65">
        <f t="shared" si="1"/>
        <v>0.6094690168646385</v>
      </c>
      <c r="K9" s="14">
        <f t="shared" si="2"/>
        <v>620124780</v>
      </c>
      <c r="L9" s="14" t="s">
        <v>32</v>
      </c>
      <c r="M9" s="24">
        <f t="shared" si="3"/>
        <v>120306.97466467947</v>
      </c>
    </row>
    <row r="10" spans="1:13" s="14" customFormat="1" ht="20.100000000000001" customHeight="1" x14ac:dyDescent="0.15">
      <c r="B10" s="240" t="s">
        <v>33</v>
      </c>
      <c r="C10" s="241"/>
      <c r="D10" s="72">
        <v>999</v>
      </c>
      <c r="E10" s="73">
        <v>202758.75</v>
      </c>
      <c r="F10" s="73">
        <f t="shared" si="0"/>
        <v>202961.71171171172</v>
      </c>
      <c r="G10" s="73">
        <v>360650</v>
      </c>
      <c r="H10" s="75">
        <f t="shared" si="1"/>
        <v>0.56276642648471298</v>
      </c>
      <c r="K10" s="14">
        <f t="shared" si="2"/>
        <v>360289350</v>
      </c>
      <c r="L10" s="14" t="s">
        <v>33</v>
      </c>
      <c r="M10" s="24">
        <f t="shared" si="3"/>
        <v>157688.28828828828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6486</v>
      </c>
      <c r="E11" s="67">
        <f>SUM(E4:E5)</f>
        <v>157072.88999999998</v>
      </c>
      <c r="F11" s="67">
        <f t="shared" si="0"/>
        <v>24217.220166512485</v>
      </c>
      <c r="G11" s="82"/>
      <c r="H11" s="63">
        <f>SUM(E4:E5)*1000/SUM(K4:K5)</f>
        <v>0.31419763517770966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15301</v>
      </c>
      <c r="E12" s="78">
        <f>SUM(E6:E10)</f>
        <v>1967515.4800000004</v>
      </c>
      <c r="F12" s="69">
        <f t="shared" si="0"/>
        <v>128587.37860270574</v>
      </c>
      <c r="G12" s="83"/>
      <c r="H12" s="70">
        <f>SUM(E6:E10)*1000/SUM(K6:K10)</f>
        <v>0.58362551779820027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21787</v>
      </c>
      <c r="E13" s="79">
        <f>SUM(E11:E12)</f>
        <v>2124588.3700000006</v>
      </c>
      <c r="F13" s="74">
        <f t="shared" si="0"/>
        <v>97516.334052416598</v>
      </c>
      <c r="G13" s="77"/>
      <c r="H13" s="76">
        <f>SUM(E4:E10)*1000/SUM(K4:K10)</f>
        <v>0.54883146164876317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2019-12-10T05:28:54Z</dcterms:modified>
</cp:coreProperties>
</file>