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-Matsunaga\Desktop\HP依頼\HP3.19依頼\"/>
    </mc:Choice>
  </mc:AlternateContent>
  <bookViews>
    <workbookView xWindow="-915" yWindow="5130" windowWidth="15480" windowHeight="6480"/>
  </bookViews>
  <sheets>
    <sheet name="11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'11月状況（表紙）'!$A$1:$L$45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'認定者数（2-1.2）'!$A$1:$L$45</definedName>
  </definedNames>
  <calcPr calcId="152511"/>
</workbook>
</file>

<file path=xl/calcChain.xml><?xml version="1.0" encoding="utf-8"?>
<calcChain xmlns="http://schemas.openxmlformats.org/spreadsheetml/2006/main">
  <c r="H12" i="12" l="1"/>
  <c r="F12" i="12"/>
  <c r="H43" i="12" l="1"/>
  <c r="F43" i="12"/>
  <c r="H40" i="12"/>
  <c r="H38" i="12"/>
  <c r="F40" i="12"/>
  <c r="F38" i="12"/>
  <c r="H26" i="12"/>
  <c r="F26" i="12"/>
  <c r="H14" i="12"/>
  <c r="F14" i="12"/>
  <c r="K6" i="10" l="1"/>
  <c r="G45" i="12" l="1"/>
  <c r="K4" i="13" l="1"/>
  <c r="H44" i="12"/>
  <c r="H42" i="12"/>
  <c r="H41" i="12"/>
  <c r="F44" i="12"/>
  <c r="F42" i="12"/>
  <c r="F41" i="12"/>
  <c r="H39" i="12"/>
  <c r="H37" i="12"/>
  <c r="H36" i="12"/>
  <c r="H35" i="12"/>
  <c r="H34" i="12"/>
  <c r="H33" i="12"/>
  <c r="H32" i="12"/>
  <c r="H31" i="12"/>
  <c r="H30" i="12"/>
  <c r="H29" i="12"/>
  <c r="F39" i="12"/>
  <c r="F37" i="12"/>
  <c r="F36" i="12"/>
  <c r="F35" i="12"/>
  <c r="F34" i="12"/>
  <c r="F33" i="12"/>
  <c r="F32" i="12"/>
  <c r="F31" i="12"/>
  <c r="F30" i="12"/>
  <c r="F29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5" i="12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K4" i="10" l="1"/>
  <c r="K9" i="10" l="1"/>
  <c r="G5" i="9"/>
  <c r="F5" i="9"/>
  <c r="E5" i="9"/>
  <c r="C5" i="9"/>
  <c r="D13" i="9"/>
  <c r="H13" i="9" s="1"/>
  <c r="D12" i="9"/>
  <c r="D11" i="9"/>
  <c r="D10" i="9"/>
  <c r="D9" i="9"/>
  <c r="D8" i="9"/>
  <c r="D7" i="9"/>
  <c r="D6" i="9"/>
  <c r="H7" i="9" l="1"/>
  <c r="L25" i="10"/>
  <c r="J7" i="9"/>
  <c r="H11" i="9"/>
  <c r="L29" i="10"/>
  <c r="J11" i="9"/>
  <c r="H8" i="9"/>
  <c r="L26" i="10"/>
  <c r="J8" i="9"/>
  <c r="H12" i="9"/>
  <c r="L30" i="10"/>
  <c r="J12" i="9"/>
  <c r="H9" i="9"/>
  <c r="L27" i="10"/>
  <c r="J9" i="9"/>
  <c r="L31" i="10"/>
  <c r="J13" i="9"/>
  <c r="H6" i="9"/>
  <c r="L24" i="10"/>
  <c r="J6" i="9"/>
  <c r="H10" i="9"/>
  <c r="L28" i="10"/>
  <c r="J10" i="9"/>
  <c r="L5" i="9"/>
  <c r="K5" i="9"/>
  <c r="D5" i="9"/>
  <c r="L6" i="10" s="1"/>
  <c r="H5" i="9" l="1"/>
  <c r="L32" i="10"/>
  <c r="L7" i="10"/>
  <c r="L5" i="10"/>
  <c r="L4" i="10"/>
  <c r="J5" i="9"/>
</calcChain>
</file>

<file path=xl/sharedStrings.xml><?xml version="1.0" encoding="utf-8"?>
<sst xmlns="http://schemas.openxmlformats.org/spreadsheetml/2006/main" count="208" uniqueCount="154">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</sst>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0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6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2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60839</c:v>
                </c:pt>
                <c:pt idx="1">
                  <c:v>28975</c:v>
                </c:pt>
                <c:pt idx="2">
                  <c:v>15242</c:v>
                </c:pt>
                <c:pt idx="3">
                  <c:v>10185</c:v>
                </c:pt>
                <c:pt idx="4">
                  <c:v>13996</c:v>
                </c:pt>
                <c:pt idx="5">
                  <c:v>31953</c:v>
                </c:pt>
                <c:pt idx="6">
                  <c:v>41006</c:v>
                </c:pt>
                <c:pt idx="7">
                  <c:v>17587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24148</c:v>
                </c:pt>
                <c:pt idx="1">
                  <c:v>14911</c:v>
                </c:pt>
                <c:pt idx="2">
                  <c:v>9325</c:v>
                </c:pt>
                <c:pt idx="3">
                  <c:v>5016</c:v>
                </c:pt>
                <c:pt idx="4">
                  <c:v>6987</c:v>
                </c:pt>
                <c:pt idx="5">
                  <c:v>15140</c:v>
                </c:pt>
                <c:pt idx="6">
                  <c:v>24541</c:v>
                </c:pt>
                <c:pt idx="7">
                  <c:v>9541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20468</c:v>
                </c:pt>
                <c:pt idx="1">
                  <c:v>15504</c:v>
                </c:pt>
                <c:pt idx="2">
                  <c:v>9486</c:v>
                </c:pt>
                <c:pt idx="3">
                  <c:v>4690</c:v>
                </c:pt>
                <c:pt idx="4">
                  <c:v>7340</c:v>
                </c:pt>
                <c:pt idx="5">
                  <c:v>16173</c:v>
                </c:pt>
                <c:pt idx="6">
                  <c:v>24812</c:v>
                </c:pt>
                <c:pt idx="7">
                  <c:v>10904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7148968"/>
        <c:axId val="97149360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0.23892298300292389</c:v>
                </c:pt>
                <c:pt idx="1">
                  <c:v>0.32638672776245614</c:v>
                </c:pt>
                <c:pt idx="2">
                  <c:v>0.36560289201585944</c:v>
                </c:pt>
                <c:pt idx="3">
                  <c:v>0.30345474441144288</c:v>
                </c:pt>
                <c:pt idx="4">
                  <c:v>0.31775638750887153</c:v>
                </c:pt>
                <c:pt idx="5">
                  <c:v>0.31374494008256182</c:v>
                </c:pt>
                <c:pt idx="6">
                  <c:v>0.35621589629586858</c:v>
                </c:pt>
                <c:pt idx="7">
                  <c:v>0.34991185883722126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147792"/>
        <c:axId val="97150928"/>
      </c:lineChart>
      <c:catAx>
        <c:axId val="97148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97149360"/>
        <c:crosses val="autoZero"/>
        <c:auto val="1"/>
        <c:lblAlgn val="ctr"/>
        <c:lblOffset val="100"/>
        <c:noMultiLvlLbl val="0"/>
      </c:catAx>
      <c:valAx>
        <c:axId val="9714936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97148968"/>
        <c:crosses val="autoZero"/>
        <c:crossBetween val="between"/>
      </c:valAx>
      <c:valAx>
        <c:axId val="9715092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97147792"/>
        <c:crosses val="max"/>
        <c:crossBetween val="between"/>
      </c:valAx>
      <c:catAx>
        <c:axId val="97147792"/>
        <c:scaling>
          <c:orientation val="minMax"/>
        </c:scaling>
        <c:delete val="1"/>
        <c:axPos val="b"/>
        <c:majorTickMark val="out"/>
        <c:minorTickMark val="none"/>
        <c:tickLblPos val="nextTo"/>
        <c:crossAx val="97150928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3647</c:v>
                </c:pt>
                <c:pt idx="1">
                  <c:v>2717</c:v>
                </c:pt>
                <c:pt idx="2">
                  <c:v>167</c:v>
                </c:pt>
                <c:pt idx="3">
                  <c:v>327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981184.53000000038</c:v>
                </c:pt>
                <c:pt idx="1">
                  <c:v>815327.51</c:v>
                </c:pt>
                <c:pt idx="2">
                  <c:v>65372.2</c:v>
                </c:pt>
                <c:pt idx="3">
                  <c:v>116427.47999999998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22134.09</c:v>
                </c:pt>
                <c:pt idx="1">
                  <c:v>697.52</c:v>
                </c:pt>
                <c:pt idx="2">
                  <c:v>25031.48</c:v>
                </c:pt>
                <c:pt idx="3">
                  <c:v>459.28</c:v>
                </c:pt>
                <c:pt idx="4">
                  <c:v>129590.54000000002</c:v>
                </c:pt>
                <c:pt idx="5">
                  <c:v>8657.9700000000012</c:v>
                </c:pt>
                <c:pt idx="6">
                  <c:v>525840.54</c:v>
                </c:pt>
                <c:pt idx="7">
                  <c:v>6911.6900000000005</c:v>
                </c:pt>
                <c:pt idx="8">
                  <c:v>5919.95</c:v>
                </c:pt>
                <c:pt idx="9">
                  <c:v>23789.040000000001</c:v>
                </c:pt>
                <c:pt idx="10">
                  <c:v>10396.92</c:v>
                </c:pt>
                <c:pt idx="11">
                  <c:v>139559.74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344256"/>
        <c:axId val="36734543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149</c:v>
                </c:pt>
                <c:pt idx="1">
                  <c:v>5</c:v>
                </c:pt>
                <c:pt idx="2">
                  <c:v>162</c:v>
                </c:pt>
                <c:pt idx="3">
                  <c:v>9</c:v>
                </c:pt>
                <c:pt idx="4">
                  <c:v>599</c:v>
                </c:pt>
                <c:pt idx="5">
                  <c:v>137</c:v>
                </c:pt>
                <c:pt idx="6">
                  <c:v>1935</c:v>
                </c:pt>
                <c:pt idx="7">
                  <c:v>29</c:v>
                </c:pt>
                <c:pt idx="8">
                  <c:v>29</c:v>
                </c:pt>
                <c:pt idx="9">
                  <c:v>82</c:v>
                </c:pt>
                <c:pt idx="10">
                  <c:v>39</c:v>
                </c:pt>
                <c:pt idx="11">
                  <c:v>1225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343864"/>
        <c:axId val="367347000"/>
      </c:lineChart>
      <c:catAx>
        <c:axId val="367343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67347000"/>
        <c:crosses val="autoZero"/>
        <c:auto val="1"/>
        <c:lblAlgn val="ctr"/>
        <c:lblOffset val="100"/>
        <c:noMultiLvlLbl val="0"/>
      </c:catAx>
      <c:valAx>
        <c:axId val="36734700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67343864"/>
        <c:crosses val="autoZero"/>
        <c:crossBetween val="between"/>
      </c:valAx>
      <c:valAx>
        <c:axId val="36734543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67344256"/>
        <c:crosses val="max"/>
        <c:crossBetween val="between"/>
      </c:valAx>
      <c:catAx>
        <c:axId val="367344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734543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18715.164463572084</c:v>
                </c:pt>
                <c:pt idx="1">
                  <c:v>29676.047370039982</c:v>
                </c:pt>
                <c:pt idx="2">
                  <c:v>90455.37303975923</c:v>
                </c:pt>
                <c:pt idx="3">
                  <c:v>117761.89729729728</c:v>
                </c:pt>
                <c:pt idx="4">
                  <c:v>150308.39419269687</c:v>
                </c:pt>
                <c:pt idx="5">
                  <c:v>183388.69543650796</c:v>
                </c:pt>
                <c:pt idx="6">
                  <c:v>198137.49256689791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347784"/>
        <c:axId val="367347392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3253</c:v>
                </c:pt>
                <c:pt idx="1">
                  <c:v>3251</c:v>
                </c:pt>
                <c:pt idx="2">
                  <c:v>6313</c:v>
                </c:pt>
                <c:pt idx="3">
                  <c:v>3700</c:v>
                </c:pt>
                <c:pt idx="4">
                  <c:v>2273</c:v>
                </c:pt>
                <c:pt idx="5">
                  <c:v>2016</c:v>
                </c:pt>
                <c:pt idx="6">
                  <c:v>1009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342688"/>
        <c:axId val="367345040"/>
      </c:lineChart>
      <c:catAx>
        <c:axId val="367342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7345040"/>
        <c:crosses val="autoZero"/>
        <c:auto val="1"/>
        <c:lblAlgn val="ctr"/>
        <c:lblOffset val="100"/>
        <c:noMultiLvlLbl val="0"/>
      </c:catAx>
      <c:valAx>
        <c:axId val="3673450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67342688"/>
        <c:crosses val="autoZero"/>
        <c:crossBetween val="between"/>
      </c:valAx>
      <c:valAx>
        <c:axId val="367347392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67347784"/>
        <c:crosses val="max"/>
        <c:crossBetween val="between"/>
      </c:valAx>
      <c:catAx>
        <c:axId val="367347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7347392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345824"/>
        <c:axId val="367349352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18715.164463572084</c:v>
                </c:pt>
                <c:pt idx="1">
                  <c:v>29676.047370039982</c:v>
                </c:pt>
                <c:pt idx="2">
                  <c:v>90455.37303975923</c:v>
                </c:pt>
                <c:pt idx="3">
                  <c:v>117761.89729729728</c:v>
                </c:pt>
                <c:pt idx="4">
                  <c:v>150308.39419269687</c:v>
                </c:pt>
                <c:pt idx="5">
                  <c:v>183388.69543650796</c:v>
                </c:pt>
                <c:pt idx="6">
                  <c:v>198137.49256689791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7350136"/>
        <c:axId val="367349744"/>
      </c:barChart>
      <c:catAx>
        <c:axId val="367345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7349352"/>
        <c:crosses val="autoZero"/>
        <c:auto val="1"/>
        <c:lblAlgn val="ctr"/>
        <c:lblOffset val="100"/>
        <c:noMultiLvlLbl val="0"/>
      </c:catAx>
      <c:valAx>
        <c:axId val="36734935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67345824"/>
        <c:crosses val="autoZero"/>
        <c:crossBetween val="between"/>
      </c:valAx>
      <c:valAx>
        <c:axId val="367349744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367350136"/>
        <c:crosses val="max"/>
        <c:crossBetween val="between"/>
      </c:valAx>
      <c:catAx>
        <c:axId val="367350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7349744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7609</c:v>
                </c:pt>
                <c:pt idx="1">
                  <c:v>5306</c:v>
                </c:pt>
                <c:pt idx="2">
                  <c:v>8696</c:v>
                </c:pt>
                <c:pt idx="3">
                  <c:v>5221</c:v>
                </c:pt>
                <c:pt idx="4">
                  <c:v>4328</c:v>
                </c:pt>
                <c:pt idx="5">
                  <c:v>5265</c:v>
                </c:pt>
                <c:pt idx="6">
                  <c:v>3132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937</c:v>
                </c:pt>
                <c:pt idx="1">
                  <c:v>765</c:v>
                </c:pt>
                <c:pt idx="2">
                  <c:v>807</c:v>
                </c:pt>
                <c:pt idx="3">
                  <c:v>607</c:v>
                </c:pt>
                <c:pt idx="4">
                  <c:v>482</c:v>
                </c:pt>
                <c:pt idx="5">
                  <c:v>515</c:v>
                </c:pt>
                <c:pt idx="6">
                  <c:v>330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'認定者数（2-1.2）'!$D$7:$J$7</c:f>
              <c:numCache>
                <c:formatCode>#,##0_);[Red]\(#,##0\)</c:formatCode>
                <c:ptCount val="7"/>
                <c:pt idx="0">
                  <c:v>3389</c:v>
                </c:pt>
                <c:pt idx="1">
                  <c:v>2438</c:v>
                </c:pt>
                <c:pt idx="2">
                  <c:v>4794</c:v>
                </c:pt>
                <c:pt idx="3">
                  <c:v>2945</c:v>
                </c:pt>
                <c:pt idx="4">
                  <c:v>2568</c:v>
                </c:pt>
                <c:pt idx="5">
                  <c:v>3378</c:v>
                </c:pt>
                <c:pt idx="6">
                  <c:v>1989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'認定者数（2-1.2）'!$D$24:$D$31</c:f>
              <c:numCache>
                <c:formatCode>#,##0_);[Red]\(#,##0\)</c:formatCode>
                <c:ptCount val="8"/>
                <c:pt idx="0">
                  <c:v>1339</c:v>
                </c:pt>
                <c:pt idx="1">
                  <c:v>1144</c:v>
                </c:pt>
                <c:pt idx="2">
                  <c:v>841</c:v>
                </c:pt>
                <c:pt idx="3">
                  <c:v>267</c:v>
                </c:pt>
                <c:pt idx="4">
                  <c:v>401</c:v>
                </c:pt>
                <c:pt idx="5">
                  <c:v>811</c:v>
                </c:pt>
                <c:pt idx="6">
                  <c:v>2321</c:v>
                </c:pt>
                <c:pt idx="7">
                  <c:v>485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'認定者数（2-1.2）'!$E$24:$E$31</c:f>
              <c:numCache>
                <c:formatCode>#,##0_);[Red]\(#,##0\)</c:formatCode>
                <c:ptCount val="8"/>
                <c:pt idx="0">
                  <c:v>859</c:v>
                </c:pt>
                <c:pt idx="1">
                  <c:v>985</c:v>
                </c:pt>
                <c:pt idx="2">
                  <c:v>474</c:v>
                </c:pt>
                <c:pt idx="3">
                  <c:v>176</c:v>
                </c:pt>
                <c:pt idx="4">
                  <c:v>271</c:v>
                </c:pt>
                <c:pt idx="5">
                  <c:v>602</c:v>
                </c:pt>
                <c:pt idx="6">
                  <c:v>1560</c:v>
                </c:pt>
                <c:pt idx="7">
                  <c:v>379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'認定者数（2-1.2）'!$F$24:$F$31</c:f>
              <c:numCache>
                <c:formatCode>#,##0_);[Red]\(#,##0\)</c:formatCode>
                <c:ptCount val="8"/>
                <c:pt idx="0">
                  <c:v>1210</c:v>
                </c:pt>
                <c:pt idx="1">
                  <c:v>1165</c:v>
                </c:pt>
                <c:pt idx="2">
                  <c:v>871</c:v>
                </c:pt>
                <c:pt idx="3">
                  <c:v>357</c:v>
                </c:pt>
                <c:pt idx="4">
                  <c:v>503</c:v>
                </c:pt>
                <c:pt idx="5">
                  <c:v>1446</c:v>
                </c:pt>
                <c:pt idx="6">
                  <c:v>2310</c:v>
                </c:pt>
                <c:pt idx="7">
                  <c:v>834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'認定者数（2-1.2）'!$G$24:$G$31</c:f>
              <c:numCache>
                <c:formatCode>#,##0_);[Red]\(#,##0\)</c:formatCode>
                <c:ptCount val="8"/>
                <c:pt idx="0">
                  <c:v>772</c:v>
                </c:pt>
                <c:pt idx="1">
                  <c:v>738</c:v>
                </c:pt>
                <c:pt idx="2">
                  <c:v>539</c:v>
                </c:pt>
                <c:pt idx="3">
                  <c:v>195</c:v>
                </c:pt>
                <c:pt idx="4">
                  <c:v>326</c:v>
                </c:pt>
                <c:pt idx="5">
                  <c:v>716</c:v>
                </c:pt>
                <c:pt idx="6">
                  <c:v>1508</c:v>
                </c:pt>
                <c:pt idx="7">
                  <c:v>427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'認定者数（2-1.2）'!$H$24:$H$31</c:f>
              <c:numCache>
                <c:formatCode>#,##0_);[Red]\(#,##0\)</c:formatCode>
                <c:ptCount val="8"/>
                <c:pt idx="0">
                  <c:v>641</c:v>
                </c:pt>
                <c:pt idx="1">
                  <c:v>601</c:v>
                </c:pt>
                <c:pt idx="2">
                  <c:v>434</c:v>
                </c:pt>
                <c:pt idx="3">
                  <c:v>177</c:v>
                </c:pt>
                <c:pt idx="4">
                  <c:v>270</c:v>
                </c:pt>
                <c:pt idx="5">
                  <c:v>621</c:v>
                </c:pt>
                <c:pt idx="6">
                  <c:v>1259</c:v>
                </c:pt>
                <c:pt idx="7">
                  <c:v>325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'認定者数（2-1.2）'!$I$24:$I$31</c:f>
              <c:numCache>
                <c:formatCode>#,##0_);[Red]\(#,##0\)</c:formatCode>
                <c:ptCount val="8"/>
                <c:pt idx="0">
                  <c:v>880</c:v>
                </c:pt>
                <c:pt idx="1">
                  <c:v>657</c:v>
                </c:pt>
                <c:pt idx="2">
                  <c:v>483</c:v>
                </c:pt>
                <c:pt idx="3">
                  <c:v>202</c:v>
                </c:pt>
                <c:pt idx="4">
                  <c:v>357</c:v>
                </c:pt>
                <c:pt idx="5">
                  <c:v>724</c:v>
                </c:pt>
                <c:pt idx="6">
                  <c:v>1414</c:v>
                </c:pt>
                <c:pt idx="7">
                  <c:v>548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'認定者数（2-1.2）'!$J$24:$J$31</c:f>
              <c:numCache>
                <c:formatCode>#,##0_);[Red]\(#,##0\)</c:formatCode>
                <c:ptCount val="8"/>
                <c:pt idx="0">
                  <c:v>554</c:v>
                </c:pt>
                <c:pt idx="1">
                  <c:v>401</c:v>
                </c:pt>
                <c:pt idx="2">
                  <c:v>304</c:v>
                </c:pt>
                <c:pt idx="3">
                  <c:v>121</c:v>
                </c:pt>
                <c:pt idx="4">
                  <c:v>194</c:v>
                </c:pt>
                <c:pt idx="5">
                  <c:v>450</c:v>
                </c:pt>
                <c:pt idx="6">
                  <c:v>776</c:v>
                </c:pt>
                <c:pt idx="7">
                  <c:v>332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6052256"/>
        <c:axId val="366050296"/>
      </c:barChart>
      <c:lineChart>
        <c:grouping val="standard"/>
        <c:varyColors val="0"/>
        <c:ser>
          <c:idx val="7"/>
          <c:order val="7"/>
          <c:tx>
            <c:strRef>
              <c:f>'認定者数（2-1.2）'!$L$23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'認定者数（2-1.2）'!$L$24:$L$31</c:f>
              <c:numCache>
                <c:formatCode>0.0%</c:formatCode>
                <c:ptCount val="8"/>
                <c:pt idx="0">
                  <c:v>0.14019634211941903</c:v>
                </c:pt>
                <c:pt idx="1">
                  <c:v>0.18711162255466052</c:v>
                </c:pt>
                <c:pt idx="2">
                  <c:v>0.2097708787411621</c:v>
                </c:pt>
                <c:pt idx="3">
                  <c:v>0.15402843601895735</c:v>
                </c:pt>
                <c:pt idx="4">
                  <c:v>0.16207161303831927</c:v>
                </c:pt>
                <c:pt idx="5">
                  <c:v>0.17149426755660588</c:v>
                </c:pt>
                <c:pt idx="6">
                  <c:v>0.22588292505014892</c:v>
                </c:pt>
                <c:pt idx="7">
                  <c:v>0.16287600880410857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054216"/>
        <c:axId val="366055392"/>
      </c:lineChart>
      <c:catAx>
        <c:axId val="366052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66050296"/>
        <c:crosses val="autoZero"/>
        <c:auto val="1"/>
        <c:lblAlgn val="ctr"/>
        <c:lblOffset val="100"/>
        <c:noMultiLvlLbl val="0"/>
      </c:catAx>
      <c:valAx>
        <c:axId val="36605029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66052256"/>
        <c:crosses val="autoZero"/>
        <c:crossBetween val="between"/>
      </c:valAx>
      <c:valAx>
        <c:axId val="36605539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66054216"/>
        <c:crosses val="max"/>
        <c:crossBetween val="between"/>
      </c:valAx>
      <c:catAx>
        <c:axId val="366054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605539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0.61580476467170253</c:v>
                </c:pt>
                <c:pt idx="1">
                  <c:v>0.6203802892340653</c:v>
                </c:pt>
                <c:pt idx="2">
                  <c:v>0.57798345805435214</c:v>
                </c:pt>
                <c:pt idx="3">
                  <c:v>0.59041394335511987</c:v>
                </c:pt>
                <c:pt idx="4">
                  <c:v>0.61831033322113771</c:v>
                </c:pt>
                <c:pt idx="5">
                  <c:v>0.63569953946323643</c:v>
                </c:pt>
                <c:pt idx="6">
                  <c:v>0.63168316831683169</c:v>
                </c:pt>
                <c:pt idx="7">
                  <c:v>0.60466666666666669</c:v>
                </c:pt>
                <c:pt idx="8">
                  <c:v>0.61782100402790063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0.19477048227774549</c:v>
                </c:pt>
                <c:pt idx="1">
                  <c:v>0.1932244242099625</c:v>
                </c:pt>
                <c:pt idx="2">
                  <c:v>0.18846002363135092</c:v>
                </c:pt>
                <c:pt idx="3">
                  <c:v>0.17156862745098039</c:v>
                </c:pt>
                <c:pt idx="4">
                  <c:v>0.14843487041400202</c:v>
                </c:pt>
                <c:pt idx="5">
                  <c:v>0.10687629029696681</c:v>
                </c:pt>
                <c:pt idx="6">
                  <c:v>0.14200848656294202</c:v>
                </c:pt>
                <c:pt idx="7">
                  <c:v>0.15111111111111111</c:v>
                </c:pt>
                <c:pt idx="8">
                  <c:v>0.16097848511641616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6.5310865775711796E-2</c:v>
                </c:pt>
                <c:pt idx="1">
                  <c:v>6.7755757900374927E-2</c:v>
                </c:pt>
                <c:pt idx="2">
                  <c:v>0.10771957463568334</c:v>
                </c:pt>
                <c:pt idx="3">
                  <c:v>4.1938997821350764E-2</c:v>
                </c:pt>
                <c:pt idx="4">
                  <c:v>0.10467855940760687</c:v>
                </c:pt>
                <c:pt idx="5">
                  <c:v>9.845958392885501E-2</c:v>
                </c:pt>
                <c:pt idx="6">
                  <c:v>0.10381895332390381</c:v>
                </c:pt>
                <c:pt idx="7">
                  <c:v>6.8666666666666668E-2</c:v>
                </c:pt>
                <c:pt idx="8">
                  <c:v>8.6452500245603692E-2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0.12411388727484021</c:v>
                </c:pt>
                <c:pt idx="1">
                  <c:v>0.11863952865559721</c:v>
                </c:pt>
                <c:pt idx="2">
                  <c:v>0.12583694367861362</c:v>
                </c:pt>
                <c:pt idx="3">
                  <c:v>0.19607843137254902</c:v>
                </c:pt>
                <c:pt idx="4">
                  <c:v>0.12857623695725345</c:v>
                </c:pt>
                <c:pt idx="5">
                  <c:v>0.15896458631094171</c:v>
                </c:pt>
                <c:pt idx="6">
                  <c:v>0.12248939179632248</c:v>
                </c:pt>
                <c:pt idx="7">
                  <c:v>0.17555555555555555</c:v>
                </c:pt>
                <c:pt idx="8">
                  <c:v>0.13474801061007957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6051080"/>
        <c:axId val="366048728"/>
      </c:barChart>
      <c:catAx>
        <c:axId val="366051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66048728"/>
        <c:crosses val="autoZero"/>
        <c:auto val="1"/>
        <c:lblAlgn val="ctr"/>
        <c:lblOffset val="100"/>
        <c:noMultiLvlLbl val="0"/>
      </c:catAx>
      <c:valAx>
        <c:axId val="36604872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6605108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0.38021134168660708</c:v>
                </c:pt>
                <c:pt idx="1">
                  <c:v>0.42760873737521582</c:v>
                </c:pt>
                <c:pt idx="2">
                  <c:v>0.36480330999907573</c:v>
                </c:pt>
                <c:pt idx="3">
                  <c:v>0.34054349626181307</c:v>
                </c:pt>
                <c:pt idx="4">
                  <c:v>0.39924483674326516</c:v>
                </c:pt>
                <c:pt idx="5">
                  <c:v>0.36939401892500473</c:v>
                </c:pt>
                <c:pt idx="6">
                  <c:v>0.39757609960590995</c:v>
                </c:pt>
                <c:pt idx="7">
                  <c:v>0.37509680745604312</c:v>
                </c:pt>
                <c:pt idx="8">
                  <c:v>0.38726494473015072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4.1375317050867895E-2</c:v>
                </c:pt>
                <c:pt idx="1">
                  <c:v>4.1343341295086308E-2</c:v>
                </c:pt>
                <c:pt idx="2">
                  <c:v>3.5053870652166808E-2</c:v>
                </c:pt>
                <c:pt idx="3">
                  <c:v>3.1021648424556972E-2</c:v>
                </c:pt>
                <c:pt idx="4">
                  <c:v>3.1124982854886546E-2</c:v>
                </c:pt>
                <c:pt idx="5">
                  <c:v>2.0978443547803101E-2</c:v>
                </c:pt>
                <c:pt idx="6">
                  <c:v>2.7094557850279484E-2</c:v>
                </c:pt>
                <c:pt idx="7">
                  <c:v>2.9408482953981609E-2</c:v>
                </c:pt>
                <c:pt idx="8">
                  <c:v>3.1779684993746421E-2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0.15123232839445633</c:v>
                </c:pt>
                <c:pt idx="1">
                  <c:v>0.14653690794542951</c:v>
                </c:pt>
                <c:pt idx="2">
                  <c:v>0.22479539245167415</c:v>
                </c:pt>
                <c:pt idx="3">
                  <c:v>8.3282713451704585E-2</c:v>
                </c:pt>
                <c:pt idx="4">
                  <c:v>0.2016203146612239</c:v>
                </c:pt>
                <c:pt idx="5">
                  <c:v>0.19175210547579241</c:v>
                </c:pt>
                <c:pt idx="6">
                  <c:v>0.22498360256001665</c:v>
                </c:pt>
                <c:pt idx="7">
                  <c:v>0.12162806736596529</c:v>
                </c:pt>
                <c:pt idx="8">
                  <c:v>0.18151470504041856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0.42718101286806875</c:v>
                </c:pt>
                <c:pt idx="1">
                  <c:v>0.38451101338426835</c:v>
                </c:pt>
                <c:pt idx="2">
                  <c:v>0.37534742689708328</c:v>
                </c:pt>
                <c:pt idx="3">
                  <c:v>0.5451521418619254</c:v>
                </c:pt>
                <c:pt idx="4">
                  <c:v>0.36800986574062428</c:v>
                </c:pt>
                <c:pt idx="5">
                  <c:v>0.41787543205139976</c:v>
                </c:pt>
                <c:pt idx="6">
                  <c:v>0.35034573998379404</c:v>
                </c:pt>
                <c:pt idx="7">
                  <c:v>0.47386664222400993</c:v>
                </c:pt>
                <c:pt idx="8">
                  <c:v>0.39944066523568433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6051472"/>
        <c:axId val="366055000"/>
      </c:barChart>
      <c:catAx>
        <c:axId val="366051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66055000"/>
        <c:crosses val="autoZero"/>
        <c:auto val="1"/>
        <c:lblAlgn val="ctr"/>
        <c:lblOffset val="100"/>
        <c:noMultiLvlLbl val="0"/>
      </c:catAx>
      <c:valAx>
        <c:axId val="366055000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66051472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269028.86999999994</c:v>
                </c:pt>
                <c:pt idx="1">
                  <c:v>15325.470000000001</c:v>
                </c:pt>
                <c:pt idx="2">
                  <c:v>81168.510000000053</c:v>
                </c:pt>
                <c:pt idx="3">
                  <c:v>13275.82</c:v>
                </c:pt>
                <c:pt idx="4">
                  <c:v>46992.959999999999</c:v>
                </c:pt>
                <c:pt idx="5">
                  <c:v>720283.95999999961</c:v>
                </c:pt>
                <c:pt idx="6">
                  <c:v>288032.56999999989</c:v>
                </c:pt>
                <c:pt idx="7">
                  <c:v>140900.13000000003</c:v>
                </c:pt>
                <c:pt idx="8">
                  <c:v>21001.26</c:v>
                </c:pt>
                <c:pt idx="9">
                  <c:v>15.34</c:v>
                </c:pt>
                <c:pt idx="10">
                  <c:v>108262.26</c:v>
                </c:pt>
                <c:pt idx="11">
                  <c:v>213721.81999999998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6053432"/>
        <c:axId val="366048336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4796</c:v>
                </c:pt>
                <c:pt idx="1">
                  <c:v>205</c:v>
                </c:pt>
                <c:pt idx="2">
                  <c:v>1744</c:v>
                </c:pt>
                <c:pt idx="3">
                  <c:v>322</c:v>
                </c:pt>
                <c:pt idx="4">
                  <c:v>3466</c:v>
                </c:pt>
                <c:pt idx="5">
                  <c:v>6556</c:v>
                </c:pt>
                <c:pt idx="6">
                  <c:v>3337</c:v>
                </c:pt>
                <c:pt idx="7">
                  <c:v>1292</c:v>
                </c:pt>
                <c:pt idx="8">
                  <c:v>296</c:v>
                </c:pt>
                <c:pt idx="9">
                  <c:v>1</c:v>
                </c:pt>
                <c:pt idx="10">
                  <c:v>8389</c:v>
                </c:pt>
                <c:pt idx="11">
                  <c:v>1040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051864"/>
        <c:axId val="366052648"/>
      </c:lineChart>
      <c:catAx>
        <c:axId val="366051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66052648"/>
        <c:crosses val="autoZero"/>
        <c:auto val="1"/>
        <c:lblAlgn val="ctr"/>
        <c:lblOffset val="100"/>
        <c:noMultiLvlLbl val="0"/>
      </c:catAx>
      <c:valAx>
        <c:axId val="36605264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66051864"/>
        <c:crosses val="autoZero"/>
        <c:crossBetween val="between"/>
      </c:valAx>
      <c:valAx>
        <c:axId val="36604833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66053432"/>
        <c:crosses val="max"/>
        <c:crossBetween val="between"/>
      </c:valAx>
      <c:catAx>
        <c:axId val="366053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604833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2"/>
                <c:pt idx="0">
                  <c:v>0</c:v>
                </c:pt>
                <c:pt idx="1">
                  <c:v>91.1</c:v>
                </c:pt>
                <c:pt idx="2">
                  <c:v>16034.920000000002</c:v>
                </c:pt>
                <c:pt idx="3">
                  <c:v>2994.2099999999991</c:v>
                </c:pt>
                <c:pt idx="4">
                  <c:v>4383.5999999999995</c:v>
                </c:pt>
                <c:pt idx="5">
                  <c:v>0</c:v>
                </c:pt>
                <c:pt idx="6">
                  <c:v>85956.500000000015</c:v>
                </c:pt>
                <c:pt idx="7">
                  <c:v>2305.4900000000002</c:v>
                </c:pt>
                <c:pt idx="8">
                  <c:v>713.7</c:v>
                </c:pt>
                <c:pt idx="9">
                  <c:v>18.95</c:v>
                </c:pt>
                <c:pt idx="10">
                  <c:v>26081.59</c:v>
                </c:pt>
                <c:pt idx="11">
                  <c:v>18815.340000000004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7343472"/>
        <c:axId val="36734308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502</c:v>
                </c:pt>
                <c:pt idx="3">
                  <c:v>79</c:v>
                </c:pt>
                <c:pt idx="4">
                  <c:v>360</c:v>
                </c:pt>
                <c:pt idx="5">
                  <c:v>0</c:v>
                </c:pt>
                <c:pt idx="6">
                  <c:v>2575</c:v>
                </c:pt>
                <c:pt idx="7">
                  <c:v>78</c:v>
                </c:pt>
                <c:pt idx="8">
                  <c:v>18</c:v>
                </c:pt>
                <c:pt idx="9">
                  <c:v>1</c:v>
                </c:pt>
                <c:pt idx="10">
                  <c:v>4344</c:v>
                </c:pt>
                <c:pt idx="11">
                  <c:v>234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054608"/>
        <c:axId val="367348176"/>
      </c:lineChart>
      <c:catAx>
        <c:axId val="366054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67348176"/>
        <c:crosses val="autoZero"/>
        <c:auto val="1"/>
        <c:lblAlgn val="ctr"/>
        <c:lblOffset val="100"/>
        <c:noMultiLvlLbl val="0"/>
      </c:catAx>
      <c:valAx>
        <c:axId val="36734817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66054608"/>
        <c:crosses val="autoZero"/>
        <c:crossBetween val="between"/>
      </c:valAx>
      <c:valAx>
        <c:axId val="36734308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67343472"/>
        <c:crosses val="max"/>
        <c:crossBetween val="between"/>
      </c:valAx>
      <c:catAx>
        <c:axId val="367343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734308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（令和元年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11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37.4%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28.3%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54.2%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60.0%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55.8%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59.5%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54.9%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topLeftCell="A25" zoomScale="75" zoomScaleNormal="75" zoomScaleSheetLayoutView="75" workbookViewId="0"/>
  </sheetViews>
  <sheetFormatPr defaultRowHeight="13.5" x14ac:dyDescent="0.15"/>
  <cols>
    <col min="1" max="1" width="9" style="1"/>
    <col min="2" max="2" width="4.375" style="1" customWidth="1"/>
    <col min="3" max="16384" width="9" style="1"/>
  </cols>
  <sheetData>
    <row r="1" spans="3:10" ht="35.25" customHeight="1" x14ac:dyDescent="0.15">
      <c r="J1" s="3"/>
    </row>
    <row r="2" spans="3:10" ht="22.5" customHeight="1" x14ac:dyDescent="0.15"/>
    <row r="3" spans="3:10" s="2" customFormat="1" ht="25.5" customHeight="1" x14ac:dyDescent="0.15"/>
    <row r="4" spans="3:10" ht="21.95" customHeight="1" x14ac:dyDescent="0.15"/>
    <row r="5" spans="3:10" ht="27" customHeight="1" x14ac:dyDescent="0.15">
      <c r="C5" s="4"/>
    </row>
    <row r="6" spans="3:10" ht="21.95" customHeight="1" x14ac:dyDescent="0.15"/>
    <row r="7" spans="3:10" ht="21.95" customHeight="1" x14ac:dyDescent="0.15"/>
    <row r="8" spans="3:10" ht="21.95" customHeight="1" x14ac:dyDescent="0.15"/>
    <row r="9" spans="3:10" ht="21.95" customHeight="1" x14ac:dyDescent="0.15"/>
    <row r="10" spans="3:10" ht="21.95" customHeight="1" x14ac:dyDescent="0.15"/>
    <row r="11" spans="3:10" ht="21.95" customHeight="1" x14ac:dyDescent="0.15"/>
    <row r="12" spans="3:10" ht="21.95" customHeight="1" x14ac:dyDescent="0.15"/>
    <row r="13" spans="3:10" ht="21.95" customHeight="1" x14ac:dyDescent="0.15"/>
    <row r="14" spans="3:10" ht="21.95" customHeight="1" x14ac:dyDescent="0.15"/>
    <row r="15" spans="3:10" ht="21.95" customHeight="1" x14ac:dyDescent="0.15"/>
    <row r="16" spans="3:10" ht="21.95" customHeight="1" x14ac:dyDescent="0.15"/>
    <row r="17" ht="21.95" customHeight="1" x14ac:dyDescent="0.15"/>
    <row r="18" ht="21.95" customHeight="1" x14ac:dyDescent="0.15"/>
    <row r="35" spans="2:11" ht="24.95" customHeight="1" x14ac:dyDescent="0.15"/>
    <row r="36" spans="2:11" ht="24.95" customHeight="1" x14ac:dyDescent="0.15">
      <c r="B36" s="9" t="s">
        <v>4</v>
      </c>
      <c r="C36" s="10"/>
    </row>
    <row r="37" spans="2:11" ht="24.95" customHeight="1" x14ac:dyDescent="0.15">
      <c r="B37" s="9" t="s">
        <v>37</v>
      </c>
      <c r="C37" s="10"/>
    </row>
    <row r="38" spans="2:11" ht="24.95" customHeight="1" x14ac:dyDescent="0.15">
      <c r="B38" s="9" t="s">
        <v>5</v>
      </c>
      <c r="C38" s="10"/>
    </row>
    <row r="39" spans="2:11" ht="24.95" customHeight="1" x14ac:dyDescent="0.15">
      <c r="C39" s="12" t="s">
        <v>41</v>
      </c>
    </row>
    <row r="40" spans="2:11" ht="24.95" customHeight="1" x14ac:dyDescent="0.15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 x14ac:dyDescent="0.15">
      <c r="B41" s="11"/>
      <c r="C41" s="12" t="s">
        <v>142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 x14ac:dyDescent="0.15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 x14ac:dyDescent="0.15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 x14ac:dyDescent="0.15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 x14ac:dyDescent="0.15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 x14ac:dyDescent="0.15"/>
    <row r="47" spans="2:11" ht="24.95" customHeight="1" x14ac:dyDescent="0.15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view="pageBreakPreview" topLeftCell="A13" zoomScale="60" zoomScaleNormal="100" workbookViewId="0"/>
  </sheetViews>
  <sheetFormatPr defaultRowHeight="13.5" x14ac:dyDescent="0.1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 x14ac:dyDescent="0.15">
      <c r="A1" s="13" t="s">
        <v>11</v>
      </c>
    </row>
    <row r="2" spans="1:12" ht="14.1" customHeight="1" x14ac:dyDescent="0.15">
      <c r="G2" s="25" t="s">
        <v>36</v>
      </c>
      <c r="H2" s="25"/>
    </row>
    <row r="3" spans="1:12" ht="20.100000000000001" customHeight="1" x14ac:dyDescent="0.15">
      <c r="B3" s="15"/>
      <c r="C3" s="186" t="s">
        <v>0</v>
      </c>
      <c r="D3" s="188" t="s">
        <v>12</v>
      </c>
      <c r="E3" s="20"/>
      <c r="F3" s="21"/>
      <c r="G3" s="186" t="s">
        <v>13</v>
      </c>
      <c r="H3" s="186" t="s">
        <v>14</v>
      </c>
      <c r="I3" s="27"/>
    </row>
    <row r="4" spans="1:12" ht="20.100000000000001" customHeight="1" thickBot="1" x14ac:dyDescent="0.2">
      <c r="B4" s="16"/>
      <c r="C4" s="187"/>
      <c r="D4" s="189"/>
      <c r="E4" s="22" t="s">
        <v>15</v>
      </c>
      <c r="F4" s="23" t="s">
        <v>16</v>
      </c>
      <c r="G4" s="187"/>
      <c r="H4" s="187"/>
      <c r="I4" s="27"/>
      <c r="J4" s="28" t="s">
        <v>26</v>
      </c>
      <c r="K4" s="25" t="s">
        <v>40</v>
      </c>
      <c r="L4" s="25" t="s">
        <v>39</v>
      </c>
    </row>
    <row r="5" spans="1:12" ht="20.100000000000001" customHeight="1" thickTop="1" thickBot="1" x14ac:dyDescent="0.2">
      <c r="B5" s="17" t="s">
        <v>17</v>
      </c>
      <c r="C5" s="29">
        <f>SUM(C6:C13)</f>
        <v>705231</v>
      </c>
      <c r="D5" s="30">
        <f>SUM(E5:F5)</f>
        <v>218986</v>
      </c>
      <c r="E5" s="31">
        <f>SUM(E6:E13)</f>
        <v>109609</v>
      </c>
      <c r="F5" s="32">
        <f t="shared" ref="F5:G5" si="0">SUM(F6:F13)</f>
        <v>109377</v>
      </c>
      <c r="G5" s="29">
        <f t="shared" si="0"/>
        <v>219783</v>
      </c>
      <c r="H5" s="33">
        <f>D5/C5</f>
        <v>0.31051669594785253</v>
      </c>
      <c r="I5" s="26"/>
      <c r="J5" s="24">
        <f t="shared" ref="J5:J13" si="1">C5-D5-G5</f>
        <v>266462</v>
      </c>
      <c r="K5" s="58">
        <f>E5/C5</f>
        <v>0.15542283308589669</v>
      </c>
      <c r="L5" s="58">
        <f>F5/C5</f>
        <v>0.15509386286195587</v>
      </c>
    </row>
    <row r="6" spans="1:12" ht="20.100000000000001" customHeight="1" thickTop="1" x14ac:dyDescent="0.15">
      <c r="B6" s="18" t="s">
        <v>18</v>
      </c>
      <c r="C6" s="34">
        <v>186738</v>
      </c>
      <c r="D6" s="35">
        <f t="shared" ref="D6:D13" si="2">SUM(E6:F6)</f>
        <v>44616</v>
      </c>
      <c r="E6" s="36">
        <v>24148</v>
      </c>
      <c r="F6" s="37">
        <v>20468</v>
      </c>
      <c r="G6" s="34">
        <v>60839</v>
      </c>
      <c r="H6" s="38">
        <f t="shared" ref="H6:H13" si="3">D6/C6</f>
        <v>0.23892298300292389</v>
      </c>
      <c r="I6" s="26"/>
      <c r="J6" s="24">
        <f t="shared" si="1"/>
        <v>81283</v>
      </c>
      <c r="K6" s="58">
        <f t="shared" ref="K6:K13" si="4">E6/C6</f>
        <v>0.12931486896078997</v>
      </c>
      <c r="L6" s="58">
        <f t="shared" ref="L6:L13" si="5">F6/C6</f>
        <v>0.1096081140421339</v>
      </c>
    </row>
    <row r="7" spans="1:12" ht="20.100000000000001" customHeight="1" x14ac:dyDescent="0.15">
      <c r="B7" s="19" t="s">
        <v>19</v>
      </c>
      <c r="C7" s="39">
        <v>93187</v>
      </c>
      <c r="D7" s="40">
        <f t="shared" si="2"/>
        <v>30415</v>
      </c>
      <c r="E7" s="41">
        <v>14911</v>
      </c>
      <c r="F7" s="42">
        <v>15504</v>
      </c>
      <c r="G7" s="39">
        <v>28975</v>
      </c>
      <c r="H7" s="43">
        <f t="shared" si="3"/>
        <v>0.32638672776245614</v>
      </c>
      <c r="I7" s="26"/>
      <c r="J7" s="24">
        <f t="shared" si="1"/>
        <v>33797</v>
      </c>
      <c r="K7" s="58">
        <f t="shared" si="4"/>
        <v>0.16001158959940764</v>
      </c>
      <c r="L7" s="58">
        <f t="shared" si="5"/>
        <v>0.1663751381630485</v>
      </c>
    </row>
    <row r="8" spans="1:12" ht="20.100000000000001" customHeight="1" x14ac:dyDescent="0.15">
      <c r="B8" s="19" t="s">
        <v>20</v>
      </c>
      <c r="C8" s="39">
        <v>51452</v>
      </c>
      <c r="D8" s="40">
        <f t="shared" si="2"/>
        <v>18811</v>
      </c>
      <c r="E8" s="41">
        <v>9325</v>
      </c>
      <c r="F8" s="42">
        <v>9486</v>
      </c>
      <c r="G8" s="39">
        <v>15242</v>
      </c>
      <c r="H8" s="43">
        <f t="shared" si="3"/>
        <v>0.36560289201585944</v>
      </c>
      <c r="I8" s="26"/>
      <c r="J8" s="24">
        <f t="shared" si="1"/>
        <v>17399</v>
      </c>
      <c r="K8" s="58">
        <f t="shared" si="4"/>
        <v>0.18123688097644405</v>
      </c>
      <c r="L8" s="58">
        <f t="shared" si="5"/>
        <v>0.18436601103941538</v>
      </c>
    </row>
    <row r="9" spans="1:12" ht="20.100000000000001" customHeight="1" x14ac:dyDescent="0.15">
      <c r="B9" s="19" t="s">
        <v>21</v>
      </c>
      <c r="C9" s="39">
        <v>31985</v>
      </c>
      <c r="D9" s="40">
        <f t="shared" si="2"/>
        <v>9706</v>
      </c>
      <c r="E9" s="41">
        <v>5016</v>
      </c>
      <c r="F9" s="42">
        <v>4690</v>
      </c>
      <c r="G9" s="39">
        <v>10185</v>
      </c>
      <c r="H9" s="43">
        <f t="shared" si="3"/>
        <v>0.30345474441144288</v>
      </c>
      <c r="I9" s="26"/>
      <c r="J9" s="24">
        <f t="shared" si="1"/>
        <v>12094</v>
      </c>
      <c r="K9" s="58">
        <f t="shared" si="4"/>
        <v>0.15682351102079101</v>
      </c>
      <c r="L9" s="58">
        <f t="shared" si="5"/>
        <v>0.14663123339065187</v>
      </c>
    </row>
    <row r="10" spans="1:12" ht="20.100000000000001" customHeight="1" x14ac:dyDescent="0.15">
      <c r="B10" s="19" t="s">
        <v>22</v>
      </c>
      <c r="C10" s="39">
        <v>45088</v>
      </c>
      <c r="D10" s="40">
        <f t="shared" si="2"/>
        <v>14327</v>
      </c>
      <c r="E10" s="41">
        <v>6987</v>
      </c>
      <c r="F10" s="42">
        <v>7340</v>
      </c>
      <c r="G10" s="39">
        <v>13996</v>
      </c>
      <c r="H10" s="43">
        <f t="shared" si="3"/>
        <v>0.31775638750887153</v>
      </c>
      <c r="I10" s="26"/>
      <c r="J10" s="24">
        <f t="shared" si="1"/>
        <v>16765</v>
      </c>
      <c r="K10" s="58">
        <f t="shared" si="4"/>
        <v>0.15496362668559263</v>
      </c>
      <c r="L10" s="58">
        <f t="shared" si="5"/>
        <v>0.16279276082327893</v>
      </c>
    </row>
    <row r="11" spans="1:12" ht="20.100000000000001" customHeight="1" x14ac:dyDescent="0.15">
      <c r="B11" s="19" t="s">
        <v>23</v>
      </c>
      <c r="C11" s="39">
        <v>99804</v>
      </c>
      <c r="D11" s="40">
        <f t="shared" si="2"/>
        <v>31313</v>
      </c>
      <c r="E11" s="41">
        <v>15140</v>
      </c>
      <c r="F11" s="42">
        <v>16173</v>
      </c>
      <c r="G11" s="39">
        <v>31953</v>
      </c>
      <c r="H11" s="43">
        <f t="shared" si="3"/>
        <v>0.31374494008256182</v>
      </c>
      <c r="I11" s="26"/>
      <c r="J11" s="24">
        <f t="shared" si="1"/>
        <v>36538</v>
      </c>
      <c r="K11" s="58">
        <f t="shared" si="4"/>
        <v>0.15169732676045047</v>
      </c>
      <c r="L11" s="58">
        <f t="shared" si="5"/>
        <v>0.16204761332211134</v>
      </c>
    </row>
    <row r="12" spans="1:12" ht="20.100000000000001" customHeight="1" x14ac:dyDescent="0.15">
      <c r="B12" s="19" t="s">
        <v>24</v>
      </c>
      <c r="C12" s="39">
        <v>138548</v>
      </c>
      <c r="D12" s="40">
        <f t="shared" si="2"/>
        <v>49353</v>
      </c>
      <c r="E12" s="41">
        <v>24541</v>
      </c>
      <c r="F12" s="42">
        <v>24812</v>
      </c>
      <c r="G12" s="39">
        <v>41006</v>
      </c>
      <c r="H12" s="43">
        <f t="shared" si="3"/>
        <v>0.35621589629586858</v>
      </c>
      <c r="I12" s="26"/>
      <c r="J12" s="24">
        <f t="shared" si="1"/>
        <v>48189</v>
      </c>
      <c r="K12" s="58">
        <f t="shared" si="4"/>
        <v>0.17712994774374224</v>
      </c>
      <c r="L12" s="58">
        <f t="shared" si="5"/>
        <v>0.17908594855212634</v>
      </c>
    </row>
    <row r="13" spans="1:12" ht="20.100000000000001" customHeight="1" x14ac:dyDescent="0.15">
      <c r="B13" s="19" t="s">
        <v>25</v>
      </c>
      <c r="C13" s="39">
        <v>58429</v>
      </c>
      <c r="D13" s="40">
        <f t="shared" si="2"/>
        <v>20445</v>
      </c>
      <c r="E13" s="41">
        <v>9541</v>
      </c>
      <c r="F13" s="42">
        <v>10904</v>
      </c>
      <c r="G13" s="39">
        <v>17587</v>
      </c>
      <c r="H13" s="43">
        <f t="shared" si="3"/>
        <v>0.34991185883722126</v>
      </c>
      <c r="I13" s="26"/>
      <c r="J13" s="24">
        <f t="shared" si="1"/>
        <v>20397</v>
      </c>
      <c r="K13" s="58">
        <f t="shared" si="4"/>
        <v>0.16329220079070325</v>
      </c>
      <c r="L13" s="58">
        <f t="shared" si="5"/>
        <v>0.18661965804651801</v>
      </c>
    </row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4"/>
  <sheetViews>
    <sheetView view="pageBreakPreview" topLeftCell="A25" zoomScale="60" zoomScaleNormal="100" workbookViewId="0"/>
  </sheetViews>
  <sheetFormatPr defaultRowHeight="13.5" x14ac:dyDescent="0.1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 x14ac:dyDescent="0.15">
      <c r="A1" s="13" t="s">
        <v>43</v>
      </c>
      <c r="B1" s="13"/>
    </row>
    <row r="2" spans="1:12" ht="14.1" customHeight="1" x14ac:dyDescent="0.15">
      <c r="K2" s="44" t="s">
        <v>2</v>
      </c>
    </row>
    <row r="3" spans="1:12" ht="20.100000000000001" customHeight="1" x14ac:dyDescent="0.15">
      <c r="B3" s="120"/>
      <c r="C3" s="112"/>
      <c r="D3" s="113" t="s">
        <v>27</v>
      </c>
      <c r="E3" s="114" t="s">
        <v>28</v>
      </c>
      <c r="F3" s="114" t="s">
        <v>29</v>
      </c>
      <c r="G3" s="114" t="s">
        <v>30</v>
      </c>
      <c r="H3" s="114" t="s">
        <v>31</v>
      </c>
      <c r="I3" s="114" t="s">
        <v>32</v>
      </c>
      <c r="J3" s="113" t="s">
        <v>33</v>
      </c>
      <c r="K3" s="115" t="s">
        <v>34</v>
      </c>
      <c r="L3" s="116" t="s">
        <v>1</v>
      </c>
    </row>
    <row r="4" spans="1:12" ht="20.100000000000001" customHeight="1" x14ac:dyDescent="0.15">
      <c r="B4" s="190" t="s">
        <v>67</v>
      </c>
      <c r="C4" s="191"/>
      <c r="D4" s="45">
        <f>SUM(D5:D7)</f>
        <v>7609</v>
      </c>
      <c r="E4" s="46">
        <f t="shared" ref="E4:K4" si="0">SUM(E5:E7)</f>
        <v>5306</v>
      </c>
      <c r="F4" s="46">
        <f t="shared" si="0"/>
        <v>8696</v>
      </c>
      <c r="G4" s="46">
        <f t="shared" si="0"/>
        <v>5221</v>
      </c>
      <c r="H4" s="46">
        <f t="shared" si="0"/>
        <v>4328</v>
      </c>
      <c r="I4" s="46">
        <f t="shared" si="0"/>
        <v>5265</v>
      </c>
      <c r="J4" s="45">
        <f t="shared" si="0"/>
        <v>3132</v>
      </c>
      <c r="K4" s="47">
        <f t="shared" si="0"/>
        <v>39557</v>
      </c>
      <c r="L4" s="55">
        <f>K4/人口統計!D5</f>
        <v>0.180637118354598</v>
      </c>
    </row>
    <row r="5" spans="1:12" ht="20.100000000000001" customHeight="1" x14ac:dyDescent="0.15">
      <c r="B5" s="117"/>
      <c r="C5" s="118" t="s">
        <v>15</v>
      </c>
      <c r="D5" s="48">
        <v>937</v>
      </c>
      <c r="E5" s="49">
        <v>765</v>
      </c>
      <c r="F5" s="49">
        <v>807</v>
      </c>
      <c r="G5" s="49">
        <v>607</v>
      </c>
      <c r="H5" s="49">
        <v>482</v>
      </c>
      <c r="I5" s="49">
        <v>515</v>
      </c>
      <c r="J5" s="48">
        <v>330</v>
      </c>
      <c r="K5" s="50">
        <f>SUM(D5:J5)</f>
        <v>4443</v>
      </c>
      <c r="L5" s="56">
        <f>K5/人口統計!D5</f>
        <v>2.0288968244545312E-2</v>
      </c>
    </row>
    <row r="6" spans="1:12" ht="20.100000000000001" customHeight="1" x14ac:dyDescent="0.15">
      <c r="B6" s="117"/>
      <c r="C6" s="118" t="s">
        <v>145</v>
      </c>
      <c r="D6" s="48">
        <v>3283</v>
      </c>
      <c r="E6" s="49">
        <v>2103</v>
      </c>
      <c r="F6" s="49">
        <v>3095</v>
      </c>
      <c r="G6" s="49">
        <v>1669</v>
      </c>
      <c r="H6" s="49">
        <v>1278</v>
      </c>
      <c r="I6" s="49">
        <v>1372</v>
      </c>
      <c r="J6" s="48">
        <v>813</v>
      </c>
      <c r="K6" s="50">
        <f>SUM(D6:J6)</f>
        <v>13613</v>
      </c>
      <c r="L6" s="56">
        <f>K6/人口統計!D5</f>
        <v>6.2163791292594049E-2</v>
      </c>
    </row>
    <row r="7" spans="1:12" ht="20.100000000000001" customHeight="1" x14ac:dyDescent="0.15">
      <c r="B7" s="117"/>
      <c r="C7" s="119" t="s">
        <v>144</v>
      </c>
      <c r="D7" s="51">
        <v>3389</v>
      </c>
      <c r="E7" s="52">
        <v>2438</v>
      </c>
      <c r="F7" s="52">
        <v>4794</v>
      </c>
      <c r="G7" s="52">
        <v>2945</v>
      </c>
      <c r="H7" s="52">
        <v>2568</v>
      </c>
      <c r="I7" s="52">
        <v>3378</v>
      </c>
      <c r="J7" s="51">
        <v>1989</v>
      </c>
      <c r="K7" s="53">
        <f>SUM(D7:J7)</f>
        <v>21501</v>
      </c>
      <c r="L7" s="57">
        <f>K7/人口統計!D5</f>
        <v>9.8184358817458656E-2</v>
      </c>
    </row>
    <row r="8" spans="1:12" ht="20.100000000000001" customHeight="1" thickBot="1" x14ac:dyDescent="0.2">
      <c r="B8" s="190" t="s">
        <v>68</v>
      </c>
      <c r="C8" s="191"/>
      <c r="D8" s="45">
        <v>77</v>
      </c>
      <c r="E8" s="46">
        <v>126</v>
      </c>
      <c r="F8" s="46">
        <v>91</v>
      </c>
      <c r="G8" s="46">
        <v>114</v>
      </c>
      <c r="H8" s="46">
        <v>78</v>
      </c>
      <c r="I8" s="46">
        <v>66</v>
      </c>
      <c r="J8" s="45">
        <v>56</v>
      </c>
      <c r="K8" s="47">
        <f>SUM(D8:J8)</f>
        <v>608</v>
      </c>
      <c r="L8" s="80"/>
    </row>
    <row r="9" spans="1:12" ht="20.100000000000001" customHeight="1" thickTop="1" x14ac:dyDescent="0.15">
      <c r="B9" s="192" t="s">
        <v>35</v>
      </c>
      <c r="C9" s="193"/>
      <c r="D9" s="35">
        <f>D4+D8</f>
        <v>7686</v>
      </c>
      <c r="E9" s="34">
        <f t="shared" ref="E9:K9" si="1">E4+E8</f>
        <v>5432</v>
      </c>
      <c r="F9" s="34">
        <f t="shared" si="1"/>
        <v>8787</v>
      </c>
      <c r="G9" s="34">
        <f t="shared" si="1"/>
        <v>5335</v>
      </c>
      <c r="H9" s="34">
        <f t="shared" si="1"/>
        <v>4406</v>
      </c>
      <c r="I9" s="34">
        <f t="shared" si="1"/>
        <v>5331</v>
      </c>
      <c r="J9" s="35">
        <f t="shared" si="1"/>
        <v>3188</v>
      </c>
      <c r="K9" s="54">
        <f t="shared" si="1"/>
        <v>40165</v>
      </c>
      <c r="L9" s="81"/>
    </row>
    <row r="10" spans="1:12" ht="20.100000000000001" customHeight="1" x14ac:dyDescent="0.15"/>
    <row r="11" spans="1:12" ht="20.100000000000001" customHeight="1" x14ac:dyDescent="0.15"/>
    <row r="12" spans="1:12" ht="20.100000000000001" customHeight="1" x14ac:dyDescent="0.15"/>
    <row r="13" spans="1:12" ht="20.100000000000001" customHeight="1" x14ac:dyDescent="0.15"/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spans="1:12" ht="20.100000000000001" customHeight="1" x14ac:dyDescent="0.15"/>
    <row r="18" spans="1:12" ht="20.100000000000001" customHeight="1" x14ac:dyDescent="0.15"/>
    <row r="19" spans="1:12" ht="20.100000000000001" customHeight="1" x14ac:dyDescent="0.15"/>
    <row r="20" spans="1:12" ht="20.100000000000001" customHeight="1" x14ac:dyDescent="0.15"/>
    <row r="21" spans="1:12" ht="20.100000000000001" customHeight="1" x14ac:dyDescent="0.15">
      <c r="A21" s="13" t="s">
        <v>42</v>
      </c>
    </row>
    <row r="22" spans="1:12" ht="14.1" customHeight="1" x14ac:dyDescent="0.15">
      <c r="K22" s="44" t="s">
        <v>2</v>
      </c>
    </row>
    <row r="23" spans="1:12" ht="20.100000000000001" customHeight="1" x14ac:dyDescent="0.15">
      <c r="B23" s="120"/>
      <c r="C23" s="112"/>
      <c r="D23" s="113" t="s">
        <v>27</v>
      </c>
      <c r="E23" s="114" t="s">
        <v>28</v>
      </c>
      <c r="F23" s="114" t="s">
        <v>29</v>
      </c>
      <c r="G23" s="114" t="s">
        <v>30</v>
      </c>
      <c r="H23" s="114" t="s">
        <v>31</v>
      </c>
      <c r="I23" s="114" t="s">
        <v>32</v>
      </c>
      <c r="J23" s="113" t="s">
        <v>33</v>
      </c>
      <c r="K23" s="115" t="s">
        <v>34</v>
      </c>
      <c r="L23" s="116" t="s">
        <v>1</v>
      </c>
    </row>
    <row r="24" spans="1:12" ht="20.100000000000001" customHeight="1" x14ac:dyDescent="0.15">
      <c r="B24" s="194" t="s">
        <v>18</v>
      </c>
      <c r="C24" s="195"/>
      <c r="D24" s="45">
        <v>1339</v>
      </c>
      <c r="E24" s="46">
        <v>859</v>
      </c>
      <c r="F24" s="46">
        <v>1210</v>
      </c>
      <c r="G24" s="46">
        <v>772</v>
      </c>
      <c r="H24" s="46">
        <v>641</v>
      </c>
      <c r="I24" s="46">
        <v>880</v>
      </c>
      <c r="J24" s="45">
        <v>554</v>
      </c>
      <c r="K24" s="47">
        <f>SUM(D24:J24)</f>
        <v>6255</v>
      </c>
      <c r="L24" s="55">
        <f>K24/人口統計!D6</f>
        <v>0.14019634211941903</v>
      </c>
    </row>
    <row r="25" spans="1:12" ht="20.100000000000001" customHeight="1" x14ac:dyDescent="0.15">
      <c r="B25" s="198" t="s">
        <v>44</v>
      </c>
      <c r="C25" s="199"/>
      <c r="D25" s="45">
        <v>1144</v>
      </c>
      <c r="E25" s="46">
        <v>985</v>
      </c>
      <c r="F25" s="46">
        <v>1165</v>
      </c>
      <c r="G25" s="46">
        <v>738</v>
      </c>
      <c r="H25" s="46">
        <v>601</v>
      </c>
      <c r="I25" s="46">
        <v>657</v>
      </c>
      <c r="J25" s="45">
        <v>401</v>
      </c>
      <c r="K25" s="47">
        <f t="shared" ref="K25:K31" si="2">SUM(D25:J25)</f>
        <v>5691</v>
      </c>
      <c r="L25" s="55">
        <f>K25/人口統計!D7</f>
        <v>0.18711162255466052</v>
      </c>
    </row>
    <row r="26" spans="1:12" ht="20.100000000000001" customHeight="1" x14ac:dyDescent="0.15">
      <c r="B26" s="198" t="s">
        <v>45</v>
      </c>
      <c r="C26" s="199"/>
      <c r="D26" s="45">
        <v>841</v>
      </c>
      <c r="E26" s="46">
        <v>474</v>
      </c>
      <c r="F26" s="46">
        <v>871</v>
      </c>
      <c r="G26" s="46">
        <v>539</v>
      </c>
      <c r="H26" s="46">
        <v>434</v>
      </c>
      <c r="I26" s="46">
        <v>483</v>
      </c>
      <c r="J26" s="45">
        <v>304</v>
      </c>
      <c r="K26" s="47">
        <f t="shared" si="2"/>
        <v>3946</v>
      </c>
      <c r="L26" s="55">
        <f>K26/人口統計!D8</f>
        <v>0.2097708787411621</v>
      </c>
    </row>
    <row r="27" spans="1:12" ht="20.100000000000001" customHeight="1" x14ac:dyDescent="0.15">
      <c r="B27" s="198" t="s">
        <v>46</v>
      </c>
      <c r="C27" s="199"/>
      <c r="D27" s="45">
        <v>267</v>
      </c>
      <c r="E27" s="46">
        <v>176</v>
      </c>
      <c r="F27" s="46">
        <v>357</v>
      </c>
      <c r="G27" s="46">
        <v>195</v>
      </c>
      <c r="H27" s="46">
        <v>177</v>
      </c>
      <c r="I27" s="46">
        <v>202</v>
      </c>
      <c r="J27" s="45">
        <v>121</v>
      </c>
      <c r="K27" s="47">
        <f t="shared" si="2"/>
        <v>1495</v>
      </c>
      <c r="L27" s="55">
        <f>K27/人口統計!D9</f>
        <v>0.15402843601895735</v>
      </c>
    </row>
    <row r="28" spans="1:12" ht="20.100000000000001" customHeight="1" x14ac:dyDescent="0.15">
      <c r="B28" s="198" t="s">
        <v>47</v>
      </c>
      <c r="C28" s="199"/>
      <c r="D28" s="45">
        <v>401</v>
      </c>
      <c r="E28" s="46">
        <v>271</v>
      </c>
      <c r="F28" s="46">
        <v>503</v>
      </c>
      <c r="G28" s="46">
        <v>326</v>
      </c>
      <c r="H28" s="46">
        <v>270</v>
      </c>
      <c r="I28" s="46">
        <v>357</v>
      </c>
      <c r="J28" s="45">
        <v>194</v>
      </c>
      <c r="K28" s="47">
        <f t="shared" si="2"/>
        <v>2322</v>
      </c>
      <c r="L28" s="55">
        <f>K28/人口統計!D10</f>
        <v>0.16207161303831927</v>
      </c>
    </row>
    <row r="29" spans="1:12" ht="20.100000000000001" customHeight="1" x14ac:dyDescent="0.15">
      <c r="B29" s="198" t="s">
        <v>48</v>
      </c>
      <c r="C29" s="199"/>
      <c r="D29" s="45">
        <v>811</v>
      </c>
      <c r="E29" s="46">
        <v>602</v>
      </c>
      <c r="F29" s="46">
        <v>1446</v>
      </c>
      <c r="G29" s="46">
        <v>716</v>
      </c>
      <c r="H29" s="46">
        <v>621</v>
      </c>
      <c r="I29" s="46">
        <v>724</v>
      </c>
      <c r="J29" s="45">
        <v>450</v>
      </c>
      <c r="K29" s="47">
        <f t="shared" si="2"/>
        <v>5370</v>
      </c>
      <c r="L29" s="55">
        <f>K29/人口統計!D11</f>
        <v>0.17149426755660588</v>
      </c>
    </row>
    <row r="30" spans="1:12" ht="20.100000000000001" customHeight="1" x14ac:dyDescent="0.15">
      <c r="B30" s="198" t="s">
        <v>49</v>
      </c>
      <c r="C30" s="199"/>
      <c r="D30" s="45">
        <v>2321</v>
      </c>
      <c r="E30" s="46">
        <v>1560</v>
      </c>
      <c r="F30" s="46">
        <v>2310</v>
      </c>
      <c r="G30" s="46">
        <v>1508</v>
      </c>
      <c r="H30" s="46">
        <v>1259</v>
      </c>
      <c r="I30" s="46">
        <v>1414</v>
      </c>
      <c r="J30" s="45">
        <v>776</v>
      </c>
      <c r="K30" s="47">
        <f t="shared" si="2"/>
        <v>11148</v>
      </c>
      <c r="L30" s="55">
        <f>K30/人口統計!D12</f>
        <v>0.22588292505014892</v>
      </c>
    </row>
    <row r="31" spans="1:12" ht="20.100000000000001" customHeight="1" thickBot="1" x14ac:dyDescent="0.2">
      <c r="B31" s="194" t="s">
        <v>25</v>
      </c>
      <c r="C31" s="195"/>
      <c r="D31" s="45">
        <v>485</v>
      </c>
      <c r="E31" s="46">
        <v>379</v>
      </c>
      <c r="F31" s="46">
        <v>834</v>
      </c>
      <c r="G31" s="46">
        <v>427</v>
      </c>
      <c r="H31" s="46">
        <v>325</v>
      </c>
      <c r="I31" s="46">
        <v>548</v>
      </c>
      <c r="J31" s="45">
        <v>332</v>
      </c>
      <c r="K31" s="47">
        <f t="shared" si="2"/>
        <v>3330</v>
      </c>
      <c r="L31" s="59">
        <f>K31/人口統計!D13</f>
        <v>0.16287600880410857</v>
      </c>
    </row>
    <row r="32" spans="1:12" ht="20.100000000000001" customHeight="1" thickTop="1" x14ac:dyDescent="0.15">
      <c r="B32" s="196" t="s">
        <v>50</v>
      </c>
      <c r="C32" s="197"/>
      <c r="D32" s="35">
        <f>SUM(D24:D31)</f>
        <v>7609</v>
      </c>
      <c r="E32" s="34">
        <f t="shared" ref="E32:J32" si="3">SUM(E24:E31)</f>
        <v>5306</v>
      </c>
      <c r="F32" s="34">
        <f t="shared" si="3"/>
        <v>8696</v>
      </c>
      <c r="G32" s="34">
        <f t="shared" si="3"/>
        <v>5221</v>
      </c>
      <c r="H32" s="34">
        <f t="shared" si="3"/>
        <v>4328</v>
      </c>
      <c r="I32" s="34">
        <f t="shared" si="3"/>
        <v>5265</v>
      </c>
      <c r="J32" s="35">
        <f t="shared" si="3"/>
        <v>3132</v>
      </c>
      <c r="K32" s="54">
        <f>SUM(K24:K31)</f>
        <v>39557</v>
      </c>
      <c r="L32" s="60">
        <f>K32/人口統計!D5</f>
        <v>0.180637118354598</v>
      </c>
    </row>
    <row r="33" spans="3:3" ht="20.100000000000001" customHeight="1" x14ac:dyDescent="0.15">
      <c r="C33" s="14" t="s">
        <v>51</v>
      </c>
    </row>
    <row r="34" spans="3:3" ht="20.100000000000001" customHeight="1" x14ac:dyDescent="0.15"/>
    <row r="35" spans="3:3" ht="20.100000000000001" customHeight="1" x14ac:dyDescent="0.15"/>
    <row r="36" spans="3:3" ht="20.100000000000001" customHeight="1" x14ac:dyDescent="0.15"/>
    <row r="37" spans="3:3" ht="20.100000000000001" customHeight="1" x14ac:dyDescent="0.15"/>
    <row r="38" spans="3:3" ht="20.100000000000001" customHeight="1" x14ac:dyDescent="0.15"/>
    <row r="39" spans="3:3" ht="20.100000000000001" customHeight="1" x14ac:dyDescent="0.15"/>
    <row r="40" spans="3:3" ht="20.100000000000001" customHeight="1" x14ac:dyDescent="0.15"/>
    <row r="41" spans="3:3" ht="20.100000000000001" customHeight="1" x14ac:dyDescent="0.15"/>
    <row r="42" spans="3:3" ht="20.100000000000001" customHeight="1" x14ac:dyDescent="0.15"/>
    <row r="43" spans="3:3" ht="20.100000000000001" customHeight="1" x14ac:dyDescent="0.15"/>
    <row r="44" spans="3:3" ht="20.100000000000001" customHeight="1" x14ac:dyDescent="0.15"/>
    <row r="45" spans="3:3" ht="20.100000000000001" customHeight="1" x14ac:dyDescent="0.15"/>
    <row r="46" spans="3:3" ht="20.100000000000001" customHeight="1" x14ac:dyDescent="0.15"/>
    <row r="47" spans="3:3" ht="20.100000000000001" customHeight="1" x14ac:dyDescent="0.15"/>
    <row r="48" spans="3: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</sheetData>
  <mergeCells count="12">
    <mergeCell ref="B32:C32"/>
    <mergeCell ref="B25:C25"/>
    <mergeCell ref="B26:C26"/>
    <mergeCell ref="B27:C27"/>
    <mergeCell ref="B28:C28"/>
    <mergeCell ref="B29:C29"/>
    <mergeCell ref="B30:C30"/>
    <mergeCell ref="B4:C4"/>
    <mergeCell ref="B8:C8"/>
    <mergeCell ref="B9:C9"/>
    <mergeCell ref="B24:C24"/>
    <mergeCell ref="B31:C31"/>
  </mergeCells>
  <phoneticPr fontId="2"/>
  <pageMargins left="0.51181102362204722" right="0.51181102362204722" top="0.35433070866141736" bottom="0.35433070866141736" header="0.31496062992125984" footer="0.31496062992125984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view="pageBreakPreview" topLeftCell="A28" zoomScale="60" zoomScaleNormal="100" workbookViewId="0"/>
  </sheetViews>
  <sheetFormatPr defaultRowHeight="13.5" x14ac:dyDescent="0.1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 x14ac:dyDescent="0.15">
      <c r="A1" s="106" t="s">
        <v>53</v>
      </c>
    </row>
    <row r="2" spans="1:19" ht="20.100000000000001" customHeight="1" x14ac:dyDescent="0.15"/>
    <row r="3" spans="1:19" ht="20.100000000000001" customHeight="1" thickBot="1" x14ac:dyDescent="0.2">
      <c r="B3" s="200"/>
      <c r="C3" s="200"/>
      <c r="D3" s="200" t="s">
        <v>122</v>
      </c>
      <c r="E3" s="200"/>
      <c r="F3" s="200" t="s">
        <v>123</v>
      </c>
      <c r="G3" s="200"/>
      <c r="H3" s="200" t="s">
        <v>124</v>
      </c>
      <c r="I3" s="200"/>
      <c r="J3" s="200" t="s">
        <v>125</v>
      </c>
      <c r="K3" s="200"/>
      <c r="N3" s="109" t="s">
        <v>101</v>
      </c>
      <c r="O3" s="110"/>
      <c r="P3" s="111"/>
      <c r="Q3" s="61" t="s">
        <v>102</v>
      </c>
      <c r="R3" s="90" t="s">
        <v>103</v>
      </c>
      <c r="S3" s="90" t="s">
        <v>104</v>
      </c>
    </row>
    <row r="4" spans="1:19" ht="33" customHeight="1" thickTop="1" thickBot="1" x14ac:dyDescent="0.2">
      <c r="B4" s="201"/>
      <c r="C4" s="201"/>
      <c r="D4" s="145" t="s">
        <v>127</v>
      </c>
      <c r="E4" s="146" t="s">
        <v>128</v>
      </c>
      <c r="F4" s="147" t="s">
        <v>127</v>
      </c>
      <c r="G4" s="148" t="s">
        <v>128</v>
      </c>
      <c r="H4" s="145" t="s">
        <v>127</v>
      </c>
      <c r="I4" s="146" t="s">
        <v>128</v>
      </c>
      <c r="J4" s="147" t="s">
        <v>127</v>
      </c>
      <c r="K4" s="148" t="s">
        <v>128</v>
      </c>
      <c r="N4" s="140"/>
      <c r="O4" s="85"/>
      <c r="P4" s="141"/>
      <c r="Q4" s="142"/>
      <c r="R4" s="143"/>
      <c r="S4" s="143"/>
    </row>
    <row r="5" spans="1:19" ht="20.100000000000001" customHeight="1" thickTop="1" x14ac:dyDescent="0.15">
      <c r="B5" s="204" t="s">
        <v>114</v>
      </c>
      <c r="C5" s="204"/>
      <c r="D5" s="150">
        <v>5299</v>
      </c>
      <c r="E5" s="149">
        <v>291074.33999999991</v>
      </c>
      <c r="F5" s="151">
        <v>1676</v>
      </c>
      <c r="G5" s="152">
        <v>31675.259999999995</v>
      </c>
      <c r="H5" s="150">
        <v>562</v>
      </c>
      <c r="I5" s="149">
        <v>115777.31999999995</v>
      </c>
      <c r="J5" s="151">
        <v>1068</v>
      </c>
      <c r="K5" s="152">
        <v>327032.41000000003</v>
      </c>
      <c r="M5" s="162">
        <f>Q5+Q7</f>
        <v>39637</v>
      </c>
      <c r="N5" s="121" t="s">
        <v>108</v>
      </c>
      <c r="O5" s="122"/>
      <c r="P5" s="134"/>
      <c r="Q5" s="123">
        <v>31444</v>
      </c>
      <c r="R5" s="124">
        <v>1918008.9699999995</v>
      </c>
      <c r="S5" s="124">
        <f>R5/Q5*100</f>
        <v>6099.7613853199327</v>
      </c>
    </row>
    <row r="6" spans="1:19" ht="20.100000000000001" customHeight="1" x14ac:dyDescent="0.15">
      <c r="B6" s="202" t="s">
        <v>115</v>
      </c>
      <c r="C6" s="202"/>
      <c r="D6" s="153">
        <v>4633</v>
      </c>
      <c r="E6" s="154">
        <v>284558.58</v>
      </c>
      <c r="F6" s="155">
        <v>1443</v>
      </c>
      <c r="G6" s="156">
        <v>27512.54</v>
      </c>
      <c r="H6" s="153">
        <v>506</v>
      </c>
      <c r="I6" s="154">
        <v>97515.159999999974</v>
      </c>
      <c r="J6" s="155">
        <v>886</v>
      </c>
      <c r="K6" s="156">
        <v>255878.56</v>
      </c>
      <c r="M6" s="58"/>
      <c r="N6" s="125"/>
      <c r="O6" s="94" t="s">
        <v>105</v>
      </c>
      <c r="P6" s="107"/>
      <c r="Q6" s="98">
        <f>Q5/Q$13</f>
        <v>0.61782100402790063</v>
      </c>
      <c r="R6" s="99">
        <f>R5/R$13</f>
        <v>0.38726494473015072</v>
      </c>
      <c r="S6" s="100" t="s">
        <v>107</v>
      </c>
    </row>
    <row r="7" spans="1:19" ht="20.100000000000001" customHeight="1" x14ac:dyDescent="0.15">
      <c r="B7" s="202" t="s">
        <v>116</v>
      </c>
      <c r="C7" s="202"/>
      <c r="D7" s="153">
        <v>2935</v>
      </c>
      <c r="E7" s="154">
        <v>186070.45999999996</v>
      </c>
      <c r="F7" s="155">
        <v>957</v>
      </c>
      <c r="G7" s="156">
        <v>17879.470000000005</v>
      </c>
      <c r="H7" s="153">
        <v>547</v>
      </c>
      <c r="I7" s="154">
        <v>114658.45000000001</v>
      </c>
      <c r="J7" s="155">
        <v>639</v>
      </c>
      <c r="K7" s="156">
        <v>191448.56</v>
      </c>
      <c r="M7" s="58"/>
      <c r="N7" s="126" t="s">
        <v>109</v>
      </c>
      <c r="O7" s="127"/>
      <c r="P7" s="135"/>
      <c r="Q7" s="128">
        <v>8193</v>
      </c>
      <c r="R7" s="129">
        <v>157395.40000000014</v>
      </c>
      <c r="S7" s="129">
        <f>R7/Q7*100</f>
        <v>1921.0960576101565</v>
      </c>
    </row>
    <row r="8" spans="1:19" ht="20.100000000000001" customHeight="1" x14ac:dyDescent="0.15">
      <c r="B8" s="202" t="s">
        <v>117</v>
      </c>
      <c r="C8" s="202"/>
      <c r="D8" s="153">
        <v>1084</v>
      </c>
      <c r="E8" s="154">
        <v>65884.310000000012</v>
      </c>
      <c r="F8" s="155">
        <v>315</v>
      </c>
      <c r="G8" s="156">
        <v>6001.7</v>
      </c>
      <c r="H8" s="153">
        <v>77</v>
      </c>
      <c r="I8" s="154">
        <v>16112.55</v>
      </c>
      <c r="J8" s="155">
        <v>360</v>
      </c>
      <c r="K8" s="156">
        <v>105469.56000000001</v>
      </c>
      <c r="L8" s="89"/>
      <c r="M8" s="88"/>
      <c r="N8" s="130"/>
      <c r="O8" s="94" t="s">
        <v>105</v>
      </c>
      <c r="P8" s="107"/>
      <c r="Q8" s="98">
        <f>Q7/Q$13</f>
        <v>0.16097848511641616</v>
      </c>
      <c r="R8" s="99">
        <f>R7/R$13</f>
        <v>3.1779684993746421E-2</v>
      </c>
      <c r="S8" s="100" t="s">
        <v>106</v>
      </c>
    </row>
    <row r="9" spans="1:19" ht="20.100000000000001" customHeight="1" x14ac:dyDescent="0.15">
      <c r="B9" s="202" t="s">
        <v>118</v>
      </c>
      <c r="C9" s="202"/>
      <c r="D9" s="153">
        <v>1837</v>
      </c>
      <c r="E9" s="154">
        <v>120040.44999999998</v>
      </c>
      <c r="F9" s="155">
        <v>441</v>
      </c>
      <c r="G9" s="156">
        <v>9358.3099999999977</v>
      </c>
      <c r="H9" s="153">
        <v>311</v>
      </c>
      <c r="I9" s="154">
        <v>60620.930000000015</v>
      </c>
      <c r="J9" s="155">
        <v>382</v>
      </c>
      <c r="K9" s="156">
        <v>110649.06999999999</v>
      </c>
      <c r="L9" s="89"/>
      <c r="M9" s="88"/>
      <c r="N9" s="126" t="s">
        <v>110</v>
      </c>
      <c r="O9" s="127"/>
      <c r="P9" s="135"/>
      <c r="Q9" s="128">
        <v>4400</v>
      </c>
      <c r="R9" s="129">
        <v>898988.76000000059</v>
      </c>
      <c r="S9" s="129">
        <f>R9/Q9*100</f>
        <v>20431.56272727274</v>
      </c>
    </row>
    <row r="10" spans="1:19" ht="20.100000000000001" customHeight="1" x14ac:dyDescent="0.15">
      <c r="B10" s="202" t="s">
        <v>119</v>
      </c>
      <c r="C10" s="202"/>
      <c r="D10" s="153">
        <v>4003</v>
      </c>
      <c r="E10" s="154">
        <v>261479.75999999998</v>
      </c>
      <c r="F10" s="155">
        <v>673</v>
      </c>
      <c r="G10" s="156">
        <v>14849.829999999998</v>
      </c>
      <c r="H10" s="153">
        <v>620</v>
      </c>
      <c r="I10" s="154">
        <v>135733.90999999997</v>
      </c>
      <c r="J10" s="155">
        <v>1001</v>
      </c>
      <c r="K10" s="156">
        <v>295797.88000000006</v>
      </c>
      <c r="L10" s="89"/>
      <c r="M10" s="88"/>
      <c r="N10" s="95"/>
      <c r="O10" s="94" t="s">
        <v>105</v>
      </c>
      <c r="P10" s="107"/>
      <c r="Q10" s="98">
        <f>Q9/Q$13</f>
        <v>8.6452500245603692E-2</v>
      </c>
      <c r="R10" s="99">
        <f>R9/R$13</f>
        <v>0.18151470504041856</v>
      </c>
      <c r="S10" s="100" t="s">
        <v>106</v>
      </c>
    </row>
    <row r="11" spans="1:19" ht="20.100000000000001" customHeight="1" x14ac:dyDescent="0.15">
      <c r="B11" s="202" t="s">
        <v>120</v>
      </c>
      <c r="C11" s="202"/>
      <c r="D11" s="153">
        <v>8932</v>
      </c>
      <c r="E11" s="154">
        <v>532647.24000000011</v>
      </c>
      <c r="F11" s="155">
        <v>2008</v>
      </c>
      <c r="G11" s="156">
        <v>36299.570000000007</v>
      </c>
      <c r="H11" s="153">
        <v>1468</v>
      </c>
      <c r="I11" s="154">
        <v>301418.75999999989</v>
      </c>
      <c r="J11" s="155">
        <v>1732</v>
      </c>
      <c r="K11" s="156">
        <v>469371</v>
      </c>
      <c r="L11" s="89"/>
      <c r="M11" s="88"/>
      <c r="N11" s="126" t="s">
        <v>111</v>
      </c>
      <c r="O11" s="127"/>
      <c r="P11" s="135"/>
      <c r="Q11" s="101">
        <v>6858</v>
      </c>
      <c r="R11" s="102">
        <v>1978311.7200000004</v>
      </c>
      <c r="S11" s="102">
        <f>R11/Q11*100</f>
        <v>28846.773403324591</v>
      </c>
    </row>
    <row r="12" spans="1:19" ht="20.100000000000001" customHeight="1" thickBot="1" x14ac:dyDescent="0.2">
      <c r="B12" s="203" t="s">
        <v>121</v>
      </c>
      <c r="C12" s="203"/>
      <c r="D12" s="157">
        <v>2721</v>
      </c>
      <c r="E12" s="158">
        <v>176253.83</v>
      </c>
      <c r="F12" s="159">
        <v>680</v>
      </c>
      <c r="G12" s="160">
        <v>13818.72</v>
      </c>
      <c r="H12" s="157">
        <v>309</v>
      </c>
      <c r="I12" s="158">
        <v>57151.680000000008</v>
      </c>
      <c r="J12" s="159">
        <v>790</v>
      </c>
      <c r="K12" s="160">
        <v>222664.68000000002</v>
      </c>
      <c r="L12" s="89"/>
      <c r="M12" s="88"/>
      <c r="N12" s="125"/>
      <c r="O12" s="84" t="s">
        <v>105</v>
      </c>
      <c r="P12" s="108"/>
      <c r="Q12" s="103">
        <f>Q11/Q$13</f>
        <v>0.13474801061007957</v>
      </c>
      <c r="R12" s="104">
        <f>R11/R$13</f>
        <v>0.39944066523568433</v>
      </c>
      <c r="S12" s="105" t="s">
        <v>106</v>
      </c>
    </row>
    <row r="13" spans="1:19" ht="20.100000000000001" customHeight="1" thickTop="1" x14ac:dyDescent="0.15">
      <c r="B13" s="161" t="s">
        <v>126</v>
      </c>
      <c r="C13" s="161"/>
      <c r="D13" s="150">
        <v>31444</v>
      </c>
      <c r="E13" s="149">
        <v>1918008.9699999995</v>
      </c>
      <c r="F13" s="151">
        <v>8193</v>
      </c>
      <c r="G13" s="152">
        <v>157395.40000000014</v>
      </c>
      <c r="H13" s="150">
        <v>4400</v>
      </c>
      <c r="I13" s="149">
        <v>898988.76000000059</v>
      </c>
      <c r="J13" s="151">
        <v>6858</v>
      </c>
      <c r="K13" s="152">
        <v>1978311.7200000004</v>
      </c>
      <c r="M13" s="58"/>
      <c r="N13" s="131" t="s">
        <v>112</v>
      </c>
      <c r="O13" s="132"/>
      <c r="P13" s="133"/>
      <c r="Q13" s="96">
        <f>Q5+Q7+Q9+Q11</f>
        <v>50895</v>
      </c>
      <c r="R13" s="97">
        <f>R5+R7+R9+R11</f>
        <v>4952704.8500000006</v>
      </c>
      <c r="S13" s="97">
        <f>R13/Q13*100</f>
        <v>9731.2208468415374</v>
      </c>
    </row>
    <row r="14" spans="1:19" ht="20.100000000000001" customHeight="1" x14ac:dyDescent="0.15">
      <c r="N14" s="130"/>
      <c r="O14" s="94" t="s">
        <v>105</v>
      </c>
      <c r="P14" s="107"/>
      <c r="Q14" s="98">
        <f>Q13/Q$13</f>
        <v>1</v>
      </c>
      <c r="R14" s="99">
        <f>R13/R$13</f>
        <v>1</v>
      </c>
      <c r="S14" s="100" t="s">
        <v>106</v>
      </c>
    </row>
    <row r="15" spans="1:19" ht="20.100000000000001" customHeight="1" x14ac:dyDescent="0.15">
      <c r="B15" s="91"/>
      <c r="C15" s="85"/>
      <c r="D15" s="85"/>
      <c r="E15" s="92"/>
      <c r="F15" s="92"/>
      <c r="G15" s="93"/>
      <c r="N15" s="14" t="s">
        <v>129</v>
      </c>
      <c r="O15" s="14" t="s">
        <v>130</v>
      </c>
      <c r="P15" s="14" t="s">
        <v>131</v>
      </c>
      <c r="Q15" s="14" t="s">
        <v>132</v>
      </c>
    </row>
    <row r="16" spans="1:19" ht="20.100000000000001" customHeight="1" x14ac:dyDescent="0.15">
      <c r="M16" s="14" t="s">
        <v>133</v>
      </c>
      <c r="N16" s="58">
        <f>D5/(D5+F5+H5+J5)</f>
        <v>0.61580476467170253</v>
      </c>
      <c r="O16" s="58">
        <f>F5/(D5+F5+H5+J5)</f>
        <v>0.19477048227774549</v>
      </c>
      <c r="P16" s="58">
        <f>H5/(D5+F5+H5+J5)</f>
        <v>6.5310865775711796E-2</v>
      </c>
      <c r="Q16" s="58">
        <f>J5/(D5+F5+H5+J5)</f>
        <v>0.12411388727484021</v>
      </c>
    </row>
    <row r="17" spans="13:17" ht="20.100000000000001" customHeight="1" x14ac:dyDescent="0.15">
      <c r="M17" s="14" t="s">
        <v>134</v>
      </c>
      <c r="N17" s="58">
        <f t="shared" ref="N17:N23" si="0">D6/(D6+F6+H6+J6)</f>
        <v>0.6203802892340653</v>
      </c>
      <c r="O17" s="58">
        <f t="shared" ref="O17:O23" si="1">F6/(D6+F6+H6+J6)</f>
        <v>0.1932244242099625</v>
      </c>
      <c r="P17" s="58">
        <f t="shared" ref="P17:P23" si="2">H6/(D6+F6+H6+J6)</f>
        <v>6.7755757900374927E-2</v>
      </c>
      <c r="Q17" s="58">
        <f t="shared" ref="Q17:Q23" si="3">J6/(D6+F6+H6+J6)</f>
        <v>0.11863952865559721</v>
      </c>
    </row>
    <row r="18" spans="13:17" ht="20.100000000000001" customHeight="1" x14ac:dyDescent="0.15">
      <c r="M18" s="14" t="s">
        <v>135</v>
      </c>
      <c r="N18" s="58">
        <f t="shared" si="0"/>
        <v>0.57798345805435214</v>
      </c>
      <c r="O18" s="58">
        <f t="shared" si="1"/>
        <v>0.18846002363135092</v>
      </c>
      <c r="P18" s="58">
        <f t="shared" si="2"/>
        <v>0.10771957463568334</v>
      </c>
      <c r="Q18" s="58">
        <f t="shared" si="3"/>
        <v>0.12583694367861362</v>
      </c>
    </row>
    <row r="19" spans="13:17" ht="20.100000000000001" customHeight="1" x14ac:dyDescent="0.15">
      <c r="M19" s="14" t="s">
        <v>136</v>
      </c>
      <c r="N19" s="58">
        <f t="shared" si="0"/>
        <v>0.59041394335511987</v>
      </c>
      <c r="O19" s="58">
        <f t="shared" si="1"/>
        <v>0.17156862745098039</v>
      </c>
      <c r="P19" s="58">
        <f t="shared" si="2"/>
        <v>4.1938997821350764E-2</v>
      </c>
      <c r="Q19" s="58">
        <f t="shared" si="3"/>
        <v>0.19607843137254902</v>
      </c>
    </row>
    <row r="20" spans="13:17" ht="20.100000000000001" customHeight="1" x14ac:dyDescent="0.15">
      <c r="M20" s="14" t="s">
        <v>137</v>
      </c>
      <c r="N20" s="58">
        <f t="shared" si="0"/>
        <v>0.61831033322113771</v>
      </c>
      <c r="O20" s="58">
        <f t="shared" si="1"/>
        <v>0.14843487041400202</v>
      </c>
      <c r="P20" s="58">
        <f t="shared" si="2"/>
        <v>0.10467855940760687</v>
      </c>
      <c r="Q20" s="58">
        <f t="shared" si="3"/>
        <v>0.12857623695725345</v>
      </c>
    </row>
    <row r="21" spans="13:17" ht="20.100000000000001" customHeight="1" x14ac:dyDescent="0.15">
      <c r="M21" s="14" t="s">
        <v>138</v>
      </c>
      <c r="N21" s="58">
        <f t="shared" si="0"/>
        <v>0.63569953946323643</v>
      </c>
      <c r="O21" s="58">
        <f t="shared" si="1"/>
        <v>0.10687629029696681</v>
      </c>
      <c r="P21" s="58">
        <f t="shared" si="2"/>
        <v>9.845958392885501E-2</v>
      </c>
      <c r="Q21" s="58">
        <f t="shared" si="3"/>
        <v>0.15896458631094171</v>
      </c>
    </row>
    <row r="22" spans="13:17" ht="20.100000000000001" customHeight="1" x14ac:dyDescent="0.15">
      <c r="M22" s="14" t="s">
        <v>139</v>
      </c>
      <c r="N22" s="58">
        <f t="shared" si="0"/>
        <v>0.63168316831683169</v>
      </c>
      <c r="O22" s="58">
        <f t="shared" si="1"/>
        <v>0.14200848656294202</v>
      </c>
      <c r="P22" s="58">
        <f t="shared" si="2"/>
        <v>0.10381895332390381</v>
      </c>
      <c r="Q22" s="58">
        <f t="shared" si="3"/>
        <v>0.12248939179632248</v>
      </c>
    </row>
    <row r="23" spans="13:17" ht="20.100000000000001" customHeight="1" x14ac:dyDescent="0.15">
      <c r="M23" s="14" t="s">
        <v>140</v>
      </c>
      <c r="N23" s="58">
        <f t="shared" si="0"/>
        <v>0.60466666666666669</v>
      </c>
      <c r="O23" s="58">
        <f t="shared" si="1"/>
        <v>0.15111111111111111</v>
      </c>
      <c r="P23" s="58">
        <f t="shared" si="2"/>
        <v>6.8666666666666668E-2</v>
      </c>
      <c r="Q23" s="58">
        <f t="shared" si="3"/>
        <v>0.17555555555555555</v>
      </c>
    </row>
    <row r="24" spans="13:17" ht="20.100000000000001" customHeight="1" x14ac:dyDescent="0.15">
      <c r="M24" s="14" t="s">
        <v>141</v>
      </c>
      <c r="N24" s="58">
        <f t="shared" ref="N24" si="4">D13/(D13+F13+H13+J13)</f>
        <v>0.61782100402790063</v>
      </c>
      <c r="O24" s="58">
        <f t="shared" ref="O24" si="5">F13/(D13+F13+H13+J13)</f>
        <v>0.16097848511641616</v>
      </c>
      <c r="P24" s="58">
        <f t="shared" ref="P24" si="6">H13/(D13+F13+H13+J13)</f>
        <v>8.6452500245603692E-2</v>
      </c>
      <c r="Q24" s="58">
        <f t="shared" ref="Q24" si="7">J13/(D13+F13+H13+J13)</f>
        <v>0.13474801061007957</v>
      </c>
    </row>
    <row r="25" spans="13:17" ht="20.100000000000001" customHeight="1" x14ac:dyDescent="0.15"/>
    <row r="26" spans="13:17" ht="20.100000000000001" customHeight="1" x14ac:dyDescent="0.15"/>
    <row r="27" spans="13:17" ht="20.100000000000001" customHeight="1" x14ac:dyDescent="0.15"/>
    <row r="28" spans="13:17" ht="20.100000000000001" customHeight="1" x14ac:dyDescent="0.15">
      <c r="N28" s="14" t="s">
        <v>129</v>
      </c>
      <c r="O28" s="14" t="s">
        <v>130</v>
      </c>
      <c r="P28" s="14" t="s">
        <v>131</v>
      </c>
      <c r="Q28" s="14" t="s">
        <v>132</v>
      </c>
    </row>
    <row r="29" spans="13:17" ht="20.100000000000001" customHeight="1" x14ac:dyDescent="0.15">
      <c r="M29" s="14" t="s">
        <v>133</v>
      </c>
      <c r="N29" s="58">
        <f>E5/(E5+G5+I5+K5)</f>
        <v>0.38021134168660708</v>
      </c>
      <c r="O29" s="58">
        <f>G5/(E5+G5+I5+K5)</f>
        <v>4.1375317050867895E-2</v>
      </c>
      <c r="P29" s="58">
        <f>I5/(E5+G5+I5+K5)</f>
        <v>0.15123232839445633</v>
      </c>
      <c r="Q29" s="58">
        <f>K5/(E5+G5+I5+K5)</f>
        <v>0.42718101286806875</v>
      </c>
    </row>
    <row r="30" spans="13:17" ht="20.100000000000001" customHeight="1" x14ac:dyDescent="0.15">
      <c r="M30" s="14" t="s">
        <v>134</v>
      </c>
      <c r="N30" s="58">
        <f t="shared" ref="N30:N37" si="8">E6/(E6+G6+I6+K6)</f>
        <v>0.42760873737521582</v>
      </c>
      <c r="O30" s="58">
        <f t="shared" ref="O30:O37" si="9">G6/(E6+G6+I6+K6)</f>
        <v>4.1343341295086308E-2</v>
      </c>
      <c r="P30" s="58">
        <f t="shared" ref="P30:P37" si="10">I6/(E6+G6+I6+K6)</f>
        <v>0.14653690794542951</v>
      </c>
      <c r="Q30" s="58">
        <f t="shared" ref="Q30:Q37" si="11">K6/(E6+G6+I6+K6)</f>
        <v>0.38451101338426835</v>
      </c>
    </row>
    <row r="31" spans="13:17" ht="20.100000000000001" customHeight="1" x14ac:dyDescent="0.15">
      <c r="M31" s="14" t="s">
        <v>135</v>
      </c>
      <c r="N31" s="58">
        <f t="shared" si="8"/>
        <v>0.36480330999907573</v>
      </c>
      <c r="O31" s="58">
        <f t="shared" si="9"/>
        <v>3.5053870652166808E-2</v>
      </c>
      <c r="P31" s="58">
        <f t="shared" si="10"/>
        <v>0.22479539245167415</v>
      </c>
      <c r="Q31" s="58">
        <f t="shared" si="11"/>
        <v>0.37534742689708328</v>
      </c>
    </row>
    <row r="32" spans="13:17" ht="20.100000000000001" customHeight="1" x14ac:dyDescent="0.15">
      <c r="M32" s="14" t="s">
        <v>136</v>
      </c>
      <c r="N32" s="58">
        <f t="shared" si="8"/>
        <v>0.34054349626181307</v>
      </c>
      <c r="O32" s="58">
        <f t="shared" si="9"/>
        <v>3.1021648424556972E-2</v>
      </c>
      <c r="P32" s="58">
        <f t="shared" si="10"/>
        <v>8.3282713451704585E-2</v>
      </c>
      <c r="Q32" s="58">
        <f t="shared" si="11"/>
        <v>0.5451521418619254</v>
      </c>
    </row>
    <row r="33" spans="13:17" ht="20.100000000000001" customHeight="1" x14ac:dyDescent="0.15">
      <c r="M33" s="14" t="s">
        <v>137</v>
      </c>
      <c r="N33" s="58">
        <f t="shared" si="8"/>
        <v>0.39924483674326516</v>
      </c>
      <c r="O33" s="58">
        <f t="shared" si="9"/>
        <v>3.1124982854886546E-2</v>
      </c>
      <c r="P33" s="58">
        <f t="shared" si="10"/>
        <v>0.2016203146612239</v>
      </c>
      <c r="Q33" s="58">
        <f t="shared" si="11"/>
        <v>0.36800986574062428</v>
      </c>
    </row>
    <row r="34" spans="13:17" ht="20.100000000000001" customHeight="1" x14ac:dyDescent="0.15">
      <c r="M34" s="14" t="s">
        <v>138</v>
      </c>
      <c r="N34" s="58">
        <f t="shared" si="8"/>
        <v>0.36939401892500473</v>
      </c>
      <c r="O34" s="58">
        <f t="shared" si="9"/>
        <v>2.0978443547803101E-2</v>
      </c>
      <c r="P34" s="58">
        <f t="shared" si="10"/>
        <v>0.19175210547579241</v>
      </c>
      <c r="Q34" s="58">
        <f t="shared" si="11"/>
        <v>0.41787543205139976</v>
      </c>
    </row>
    <row r="35" spans="13:17" ht="20.100000000000001" customHeight="1" x14ac:dyDescent="0.15">
      <c r="M35" s="14" t="s">
        <v>139</v>
      </c>
      <c r="N35" s="58">
        <f t="shared" si="8"/>
        <v>0.39757609960590995</v>
      </c>
      <c r="O35" s="58">
        <f t="shared" si="9"/>
        <v>2.7094557850279484E-2</v>
      </c>
      <c r="P35" s="58">
        <f t="shared" si="10"/>
        <v>0.22498360256001665</v>
      </c>
      <c r="Q35" s="58">
        <f t="shared" si="11"/>
        <v>0.35034573998379404</v>
      </c>
    </row>
    <row r="36" spans="13:17" ht="20.100000000000001" customHeight="1" x14ac:dyDescent="0.15">
      <c r="M36" s="14" t="s">
        <v>140</v>
      </c>
      <c r="N36" s="58">
        <f t="shared" si="8"/>
        <v>0.37509680745604312</v>
      </c>
      <c r="O36" s="58">
        <f t="shared" si="9"/>
        <v>2.9408482953981609E-2</v>
      </c>
      <c r="P36" s="58">
        <f t="shared" si="10"/>
        <v>0.12162806736596529</v>
      </c>
      <c r="Q36" s="58">
        <f t="shared" si="11"/>
        <v>0.47386664222400993</v>
      </c>
    </row>
    <row r="37" spans="13:17" ht="20.100000000000001" customHeight="1" x14ac:dyDescent="0.15">
      <c r="M37" s="14" t="s">
        <v>141</v>
      </c>
      <c r="N37" s="58">
        <f t="shared" si="8"/>
        <v>0.38726494473015072</v>
      </c>
      <c r="O37" s="58">
        <f t="shared" si="9"/>
        <v>3.1779684993746421E-2</v>
      </c>
      <c r="P37" s="58">
        <f t="shared" si="10"/>
        <v>0.18151470504041856</v>
      </c>
      <c r="Q37" s="58">
        <f t="shared" si="11"/>
        <v>0.39944066523568433</v>
      </c>
    </row>
    <row r="38" spans="13:17" ht="20.100000000000001" customHeight="1" x14ac:dyDescent="0.15"/>
    <row r="39" spans="13:17" ht="20.100000000000001" customHeight="1" x14ac:dyDescent="0.15"/>
    <row r="40" spans="13:17" ht="20.100000000000001" customHeight="1" x14ac:dyDescent="0.15"/>
    <row r="41" spans="13:17" ht="20.100000000000001" customHeight="1" x14ac:dyDescent="0.15"/>
    <row r="42" spans="13:17" ht="20.100000000000001" customHeight="1" x14ac:dyDescent="0.15"/>
    <row r="43" spans="13:17" ht="20.100000000000001" customHeight="1" x14ac:dyDescent="0.15"/>
    <row r="44" spans="13:17" ht="20.100000000000001" customHeight="1" x14ac:dyDescent="0.15"/>
    <row r="45" spans="13:17" ht="20.100000000000001" customHeight="1" x14ac:dyDescent="0.15"/>
    <row r="46" spans="13:17" ht="20.100000000000001" customHeight="1" x14ac:dyDescent="0.15"/>
    <row r="47" spans="13:17" ht="20.100000000000001" customHeight="1" x14ac:dyDescent="0.15"/>
    <row r="48" spans="13:1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4:11" ht="20.100000000000001" customHeight="1" x14ac:dyDescent="0.15"/>
    <row r="98" spans="4:11" ht="20.100000000000001" customHeight="1" x14ac:dyDescent="0.15"/>
    <row r="99" spans="4:11" ht="20.100000000000001" customHeight="1" x14ac:dyDescent="0.15"/>
    <row r="100" spans="4:11" ht="20.100000000000001" customHeight="1" x14ac:dyDescent="0.15"/>
    <row r="101" spans="4:11" ht="20.100000000000001" customHeight="1" x14ac:dyDescent="0.15"/>
    <row r="102" spans="4:11" ht="20.100000000000001" customHeight="1" x14ac:dyDescent="0.15"/>
    <row r="103" spans="4:11" ht="20.100000000000001" customHeight="1" x14ac:dyDescent="0.15"/>
    <row r="104" spans="4:11" ht="20.100000000000001" customHeight="1" x14ac:dyDescent="0.15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 x14ac:dyDescent="0.15"/>
    <row r="106" spans="4:11" ht="20.100000000000001" customHeight="1" x14ac:dyDescent="0.15"/>
    <row r="107" spans="4:11" ht="20.100000000000001" customHeight="1" x14ac:dyDescent="0.15"/>
    <row r="108" spans="4:11" ht="20.100000000000001" customHeight="1" x14ac:dyDescent="0.15"/>
    <row r="109" spans="4:11" ht="20.100000000000001" customHeight="1" x14ac:dyDescent="0.15"/>
  </sheetData>
  <mergeCells count="13">
    <mergeCell ref="B10:C10"/>
    <mergeCell ref="B11:C11"/>
    <mergeCell ref="B12:C12"/>
    <mergeCell ref="D3:E3"/>
    <mergeCell ref="B5:C5"/>
    <mergeCell ref="B6:C6"/>
    <mergeCell ref="B7:C7"/>
    <mergeCell ref="B8:C8"/>
    <mergeCell ref="F3:G3"/>
    <mergeCell ref="H3:I3"/>
    <mergeCell ref="J3:K3"/>
    <mergeCell ref="B3:C4"/>
    <mergeCell ref="B9:C9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106"/>
  <sheetViews>
    <sheetView view="pageBreakPreview" topLeftCell="A73" zoomScale="60" zoomScaleNormal="100" workbookViewId="0"/>
  </sheetViews>
  <sheetFormatPr defaultRowHeight="13.5" x14ac:dyDescent="0.1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 x14ac:dyDescent="0.15">
      <c r="A1" s="106" t="s">
        <v>99</v>
      </c>
    </row>
    <row r="2" spans="1:14" s="14" customFormat="1" ht="20.100000000000001" customHeight="1" x14ac:dyDescent="0.15"/>
    <row r="3" spans="1:14" s="14" customFormat="1" ht="20.100000000000001" customHeight="1" x14ac:dyDescent="0.15">
      <c r="B3" s="188" t="s">
        <v>54</v>
      </c>
      <c r="C3" s="232"/>
      <c r="D3" s="233"/>
      <c r="E3" s="236" t="s">
        <v>52</v>
      </c>
      <c r="F3" s="225" t="s">
        <v>100</v>
      </c>
      <c r="G3" s="236" t="s">
        <v>57</v>
      </c>
      <c r="H3" s="225" t="s">
        <v>100</v>
      </c>
    </row>
    <row r="4" spans="1:14" s="14" customFormat="1" ht="20.100000000000001" customHeight="1" thickBot="1" x14ac:dyDescent="0.2">
      <c r="B4" s="189"/>
      <c r="C4" s="234"/>
      <c r="D4" s="235"/>
      <c r="E4" s="237"/>
      <c r="F4" s="226"/>
      <c r="G4" s="237"/>
      <c r="H4" s="226"/>
      <c r="N4" s="24"/>
    </row>
    <row r="5" spans="1:14" s="14" customFormat="1" ht="20.100000000000001" customHeight="1" thickTop="1" x14ac:dyDescent="0.15">
      <c r="B5" s="227" t="s">
        <v>69</v>
      </c>
      <c r="C5" s="228" t="s">
        <v>3</v>
      </c>
      <c r="D5" s="229"/>
      <c r="E5" s="163">
        <v>4796</v>
      </c>
      <c r="F5" s="164">
        <f t="shared" ref="F5:F16" si="0">E5/SUM(E$5:E$16)</f>
        <v>0.15252512403002164</v>
      </c>
      <c r="G5" s="165">
        <v>269028.86999999994</v>
      </c>
      <c r="H5" s="166">
        <f t="shared" ref="H5:H16" si="1">G5/SUM(G$5:G$16)</f>
        <v>0.1402646568436017</v>
      </c>
      <c r="N5" s="24"/>
    </row>
    <row r="6" spans="1:14" s="14" customFormat="1" ht="20.100000000000001" customHeight="1" x14ac:dyDescent="0.15">
      <c r="B6" s="223"/>
      <c r="C6" s="230" t="s">
        <v>8</v>
      </c>
      <c r="D6" s="231"/>
      <c r="E6" s="167">
        <v>205</v>
      </c>
      <c r="F6" s="168">
        <f t="shared" si="0"/>
        <v>6.5195267777636437E-3</v>
      </c>
      <c r="G6" s="169">
        <v>15325.470000000001</v>
      </c>
      <c r="H6" s="170">
        <f t="shared" si="1"/>
        <v>7.990301526066378E-3</v>
      </c>
      <c r="N6" s="24"/>
    </row>
    <row r="7" spans="1:14" s="14" customFormat="1" ht="20.100000000000001" customHeight="1" x14ac:dyDescent="0.15">
      <c r="B7" s="223"/>
      <c r="C7" s="230" t="s">
        <v>9</v>
      </c>
      <c r="D7" s="231"/>
      <c r="E7" s="167">
        <v>1744</v>
      </c>
      <c r="F7" s="168">
        <f t="shared" si="0"/>
        <v>5.5463681465462412E-2</v>
      </c>
      <c r="G7" s="169">
        <v>81168.510000000053</v>
      </c>
      <c r="H7" s="170">
        <f t="shared" si="1"/>
        <v>4.231915036351476E-2</v>
      </c>
      <c r="N7" s="24"/>
    </row>
    <row r="8" spans="1:14" s="14" customFormat="1" ht="20.100000000000001" customHeight="1" x14ac:dyDescent="0.15">
      <c r="B8" s="223"/>
      <c r="C8" s="230" t="s">
        <v>10</v>
      </c>
      <c r="D8" s="231"/>
      <c r="E8" s="167">
        <v>322</v>
      </c>
      <c r="F8" s="168">
        <f t="shared" si="0"/>
        <v>1.0240427426536063E-2</v>
      </c>
      <c r="G8" s="169">
        <v>13275.82</v>
      </c>
      <c r="H8" s="170">
        <f t="shared" si="1"/>
        <v>6.9216673162899763E-3</v>
      </c>
      <c r="N8" s="24"/>
    </row>
    <row r="9" spans="1:14" s="14" customFormat="1" ht="20.100000000000001" customHeight="1" x14ac:dyDescent="0.15">
      <c r="B9" s="223"/>
      <c r="C9" s="208" t="s">
        <v>71</v>
      </c>
      <c r="D9" s="209"/>
      <c r="E9" s="167">
        <v>3466</v>
      </c>
      <c r="F9" s="168">
        <f t="shared" si="0"/>
        <v>0.11022770639867702</v>
      </c>
      <c r="G9" s="169">
        <v>46992.959999999999</v>
      </c>
      <c r="H9" s="170">
        <f t="shared" si="1"/>
        <v>2.4500907313274978E-2</v>
      </c>
      <c r="N9" s="24"/>
    </row>
    <row r="10" spans="1:14" s="14" customFormat="1" ht="20.100000000000001" customHeight="1" x14ac:dyDescent="0.15">
      <c r="B10" s="223"/>
      <c r="C10" s="230" t="s">
        <v>55</v>
      </c>
      <c r="D10" s="231"/>
      <c r="E10" s="167">
        <v>6556</v>
      </c>
      <c r="F10" s="168">
        <f t="shared" si="0"/>
        <v>0.20849764660984607</v>
      </c>
      <c r="G10" s="169">
        <v>720283.95999999961</v>
      </c>
      <c r="H10" s="170">
        <f t="shared" si="1"/>
        <v>0.37553732608455931</v>
      </c>
      <c r="N10" s="24"/>
    </row>
    <row r="11" spans="1:14" s="14" customFormat="1" ht="20.100000000000001" customHeight="1" x14ac:dyDescent="0.15">
      <c r="B11" s="223"/>
      <c r="C11" s="230" t="s">
        <v>56</v>
      </c>
      <c r="D11" s="231"/>
      <c r="E11" s="167">
        <v>3337</v>
      </c>
      <c r="F11" s="168">
        <f t="shared" si="0"/>
        <v>0.10612517491413306</v>
      </c>
      <c r="G11" s="169">
        <v>288032.56999999989</v>
      </c>
      <c r="H11" s="170">
        <f t="shared" si="1"/>
        <v>0.15017269184095627</v>
      </c>
      <c r="N11" s="24"/>
    </row>
    <row r="12" spans="1:14" s="14" customFormat="1" ht="20.100000000000001" customHeight="1" x14ac:dyDescent="0.15">
      <c r="B12" s="223"/>
      <c r="C12" s="208" t="s">
        <v>153</v>
      </c>
      <c r="D12" s="209"/>
      <c r="E12" s="167">
        <v>1292</v>
      </c>
      <c r="F12" s="168">
        <f t="shared" si="0"/>
        <v>4.1088919984734767E-2</v>
      </c>
      <c r="G12" s="169">
        <v>140900.13000000003</v>
      </c>
      <c r="H12" s="170">
        <f t="shared" si="1"/>
        <v>7.3461663737683175E-2</v>
      </c>
      <c r="N12" s="24"/>
    </row>
    <row r="13" spans="1:14" s="14" customFormat="1" ht="20.100000000000001" customHeight="1" x14ac:dyDescent="0.15">
      <c r="B13" s="223"/>
      <c r="C13" s="208" t="s">
        <v>151</v>
      </c>
      <c r="D13" s="209"/>
      <c r="E13" s="167">
        <v>296</v>
      </c>
      <c r="F13" s="168">
        <f t="shared" si="0"/>
        <v>9.4135606156977476E-3</v>
      </c>
      <c r="G13" s="169">
        <v>21001.26</v>
      </c>
      <c r="H13" s="170">
        <f t="shared" si="1"/>
        <v>1.0949510835707927E-2</v>
      </c>
      <c r="N13" s="24"/>
    </row>
    <row r="14" spans="1:14" s="14" customFormat="1" ht="20.100000000000001" customHeight="1" x14ac:dyDescent="0.15">
      <c r="B14" s="223"/>
      <c r="C14" s="208" t="s">
        <v>152</v>
      </c>
      <c r="D14" s="209"/>
      <c r="E14" s="167">
        <v>1</v>
      </c>
      <c r="F14" s="168">
        <f t="shared" si="0"/>
        <v>3.1802569647627529E-5</v>
      </c>
      <c r="G14" s="169">
        <v>15.34</v>
      </c>
      <c r="H14" s="170">
        <f t="shared" si="1"/>
        <v>7.9978770902202834E-6</v>
      </c>
      <c r="N14" s="24"/>
    </row>
    <row r="15" spans="1:14" s="14" customFormat="1" ht="20.100000000000001" customHeight="1" x14ac:dyDescent="0.15">
      <c r="B15" s="223"/>
      <c r="C15" s="208" t="s">
        <v>73</v>
      </c>
      <c r="D15" s="209"/>
      <c r="E15" s="167">
        <v>8389</v>
      </c>
      <c r="F15" s="168">
        <f t="shared" si="0"/>
        <v>0.26679175677394734</v>
      </c>
      <c r="G15" s="169">
        <v>108262.26</v>
      </c>
      <c r="H15" s="170">
        <f t="shared" si="1"/>
        <v>5.644512705276869E-2</v>
      </c>
      <c r="N15" s="24"/>
    </row>
    <row r="16" spans="1:14" s="14" customFormat="1" ht="20.100000000000001" customHeight="1" x14ac:dyDescent="0.15">
      <c r="B16" s="224"/>
      <c r="C16" s="218" t="s">
        <v>72</v>
      </c>
      <c r="D16" s="219"/>
      <c r="E16" s="171">
        <v>1040</v>
      </c>
      <c r="F16" s="172">
        <f t="shared" si="0"/>
        <v>3.3074672433532633E-2</v>
      </c>
      <c r="G16" s="173">
        <v>213721.81999999998</v>
      </c>
      <c r="H16" s="174">
        <f t="shared" si="1"/>
        <v>0.11142899920848651</v>
      </c>
      <c r="N16" s="24"/>
    </row>
    <row r="17" spans="2:8" s="14" customFormat="1" ht="20.100000000000001" customHeight="1" x14ac:dyDescent="0.15">
      <c r="B17" s="222" t="s">
        <v>70</v>
      </c>
      <c r="C17" s="216" t="s">
        <v>84</v>
      </c>
      <c r="D17" s="217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 x14ac:dyDescent="0.15">
      <c r="B18" s="223"/>
      <c r="C18" s="208" t="s">
        <v>85</v>
      </c>
      <c r="D18" s="209"/>
      <c r="E18" s="167">
        <v>2</v>
      </c>
      <c r="F18" s="168">
        <f t="shared" si="2"/>
        <v>2.4411082631514708E-4</v>
      </c>
      <c r="G18" s="169">
        <v>91.1</v>
      </c>
      <c r="H18" s="170">
        <f t="shared" si="3"/>
        <v>5.7879709318061376E-4</v>
      </c>
    </row>
    <row r="19" spans="2:8" s="14" customFormat="1" ht="20.100000000000001" customHeight="1" x14ac:dyDescent="0.15">
      <c r="B19" s="223"/>
      <c r="C19" s="208" t="s">
        <v>86</v>
      </c>
      <c r="D19" s="209"/>
      <c r="E19" s="167">
        <v>502</v>
      </c>
      <c r="F19" s="168">
        <f t="shared" si="2"/>
        <v>6.1271817405101917E-2</v>
      </c>
      <c r="G19" s="169">
        <v>16034.920000000002</v>
      </c>
      <c r="H19" s="170">
        <f t="shared" si="3"/>
        <v>0.10187667492188462</v>
      </c>
    </row>
    <row r="20" spans="2:8" s="14" customFormat="1" ht="20.100000000000001" customHeight="1" x14ac:dyDescent="0.15">
      <c r="B20" s="223"/>
      <c r="C20" s="208" t="s">
        <v>87</v>
      </c>
      <c r="D20" s="209"/>
      <c r="E20" s="167">
        <v>79</v>
      </c>
      <c r="F20" s="168">
        <f t="shared" si="2"/>
        <v>9.6423776394483091E-3</v>
      </c>
      <c r="G20" s="169">
        <v>2994.2099999999991</v>
      </c>
      <c r="H20" s="170">
        <f t="shared" si="3"/>
        <v>1.9023491156666579E-2</v>
      </c>
    </row>
    <row r="21" spans="2:8" s="14" customFormat="1" ht="20.100000000000001" customHeight="1" x14ac:dyDescent="0.15">
      <c r="B21" s="223"/>
      <c r="C21" s="208" t="s">
        <v>88</v>
      </c>
      <c r="D21" s="209"/>
      <c r="E21" s="167">
        <v>360</v>
      </c>
      <c r="F21" s="168">
        <f t="shared" si="2"/>
        <v>4.3939948736726471E-2</v>
      </c>
      <c r="G21" s="169">
        <v>4383.5999999999995</v>
      </c>
      <c r="H21" s="170">
        <f t="shared" si="3"/>
        <v>2.7850877471641475E-2</v>
      </c>
    </row>
    <row r="22" spans="2:8" s="14" customFormat="1" ht="20.100000000000001" customHeight="1" x14ac:dyDescent="0.15">
      <c r="B22" s="223"/>
      <c r="C22" s="208" t="s">
        <v>89</v>
      </c>
      <c r="D22" s="209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 x14ac:dyDescent="0.15">
      <c r="B23" s="223"/>
      <c r="C23" s="208" t="s">
        <v>90</v>
      </c>
      <c r="D23" s="209"/>
      <c r="E23" s="167">
        <v>2575</v>
      </c>
      <c r="F23" s="168">
        <f t="shared" si="2"/>
        <v>0.31429268888075185</v>
      </c>
      <c r="G23" s="169">
        <v>85956.500000000015</v>
      </c>
      <c r="H23" s="170">
        <f t="shared" si="3"/>
        <v>0.54611824742019144</v>
      </c>
    </row>
    <row r="24" spans="2:8" s="14" customFormat="1" ht="20.100000000000001" customHeight="1" x14ac:dyDescent="0.15">
      <c r="B24" s="223"/>
      <c r="C24" s="208" t="s">
        <v>91</v>
      </c>
      <c r="D24" s="209"/>
      <c r="E24" s="167">
        <v>78</v>
      </c>
      <c r="F24" s="168">
        <f t="shared" si="2"/>
        <v>9.5203222262907356E-3</v>
      </c>
      <c r="G24" s="169">
        <v>2305.4900000000002</v>
      </c>
      <c r="H24" s="170">
        <f t="shared" si="3"/>
        <v>1.4647759718517821E-2</v>
      </c>
    </row>
    <row r="25" spans="2:8" s="14" customFormat="1" ht="20.100000000000001" customHeight="1" x14ac:dyDescent="0.15">
      <c r="B25" s="223"/>
      <c r="C25" s="208" t="s">
        <v>146</v>
      </c>
      <c r="D25" s="209"/>
      <c r="E25" s="167">
        <v>18</v>
      </c>
      <c r="F25" s="168">
        <f t="shared" si="2"/>
        <v>2.1969974368363236E-3</v>
      </c>
      <c r="G25" s="169">
        <v>713.7</v>
      </c>
      <c r="H25" s="170">
        <f t="shared" si="3"/>
        <v>4.534440015400704E-3</v>
      </c>
    </row>
    <row r="26" spans="2:8" s="14" customFormat="1" ht="20.100000000000001" customHeight="1" x14ac:dyDescent="0.15">
      <c r="B26" s="223"/>
      <c r="C26" s="208" t="s">
        <v>147</v>
      </c>
      <c r="D26" s="209"/>
      <c r="E26" s="167">
        <v>1</v>
      </c>
      <c r="F26" s="168">
        <f t="shared" si="2"/>
        <v>1.2205541315757354E-4</v>
      </c>
      <c r="G26" s="169">
        <v>18.95</v>
      </c>
      <c r="H26" s="170">
        <f t="shared" si="3"/>
        <v>1.2039741949256457E-4</v>
      </c>
    </row>
    <row r="27" spans="2:8" s="14" customFormat="1" ht="20.100000000000001" customHeight="1" x14ac:dyDescent="0.15">
      <c r="B27" s="223"/>
      <c r="C27" s="208" t="s">
        <v>93</v>
      </c>
      <c r="D27" s="209"/>
      <c r="E27" s="167">
        <v>4344</v>
      </c>
      <c r="F27" s="168">
        <f t="shared" si="2"/>
        <v>0.53020871475649944</v>
      </c>
      <c r="G27" s="169">
        <v>26081.59</v>
      </c>
      <c r="H27" s="170">
        <f t="shared" si="3"/>
        <v>0.1657074476128273</v>
      </c>
    </row>
    <row r="28" spans="2:8" s="14" customFormat="1" ht="20.100000000000001" customHeight="1" x14ac:dyDescent="0.15">
      <c r="B28" s="224"/>
      <c r="C28" s="208" t="s">
        <v>92</v>
      </c>
      <c r="D28" s="209"/>
      <c r="E28" s="171">
        <v>234</v>
      </c>
      <c r="F28" s="172">
        <f t="shared" si="2"/>
        <v>2.8560966678872209E-2</v>
      </c>
      <c r="G28" s="173">
        <v>18815.340000000004</v>
      </c>
      <c r="H28" s="174">
        <f t="shared" si="3"/>
        <v>0.11954186717019685</v>
      </c>
    </row>
    <row r="29" spans="2:8" s="14" customFormat="1" ht="20.100000000000001" customHeight="1" x14ac:dyDescent="0.15">
      <c r="B29" s="220" t="s">
        <v>83</v>
      </c>
      <c r="C29" s="216" t="s">
        <v>74</v>
      </c>
      <c r="D29" s="217"/>
      <c r="E29" s="175">
        <v>149</v>
      </c>
      <c r="F29" s="176">
        <f>E29/SUM(E$29:E$39)</f>
        <v>4.6929133858267719E-2</v>
      </c>
      <c r="G29" s="177">
        <v>22134.09</v>
      </c>
      <c r="H29" s="178">
        <f>G29/SUM(G$29:G$39)</f>
        <v>2.914569948880805E-2</v>
      </c>
    </row>
    <row r="30" spans="2:8" s="14" customFormat="1" ht="20.100000000000001" customHeight="1" x14ac:dyDescent="0.15">
      <c r="B30" s="221"/>
      <c r="C30" s="208" t="s">
        <v>75</v>
      </c>
      <c r="D30" s="209"/>
      <c r="E30" s="167">
        <v>5</v>
      </c>
      <c r="F30" s="168">
        <f t="shared" ref="F30:F40" si="4">E30/SUM(E$29:E$39)</f>
        <v>1.5748031496062992E-3</v>
      </c>
      <c r="G30" s="169">
        <v>697.52</v>
      </c>
      <c r="H30" s="170">
        <f t="shared" ref="H30:H40" si="5">G30/SUM(G$29:G$39)</f>
        <v>9.1847951767763626E-4</v>
      </c>
    </row>
    <row r="31" spans="2:8" s="14" customFormat="1" ht="20.100000000000001" customHeight="1" x14ac:dyDescent="0.15">
      <c r="B31" s="221"/>
      <c r="C31" s="208" t="s">
        <v>76</v>
      </c>
      <c r="D31" s="209"/>
      <c r="E31" s="167">
        <v>162</v>
      </c>
      <c r="F31" s="168">
        <f t="shared" si="4"/>
        <v>5.1023622047244095E-2</v>
      </c>
      <c r="G31" s="169">
        <v>25031.48</v>
      </c>
      <c r="H31" s="170">
        <f t="shared" si="5"/>
        <v>3.2960921087793034E-2</v>
      </c>
    </row>
    <row r="32" spans="2:8" s="14" customFormat="1" ht="20.100000000000001" customHeight="1" x14ac:dyDescent="0.15">
      <c r="B32" s="221"/>
      <c r="C32" s="208" t="s">
        <v>77</v>
      </c>
      <c r="D32" s="209"/>
      <c r="E32" s="167">
        <v>9</v>
      </c>
      <c r="F32" s="168">
        <f t="shared" si="4"/>
        <v>2.8346456692913387E-3</v>
      </c>
      <c r="G32" s="169">
        <v>459.28</v>
      </c>
      <c r="H32" s="170">
        <f t="shared" si="5"/>
        <v>6.0477014691906288E-4</v>
      </c>
    </row>
    <row r="33" spans="2:8" s="14" customFormat="1" ht="20.100000000000001" customHeight="1" x14ac:dyDescent="0.15">
      <c r="B33" s="221"/>
      <c r="C33" s="208" t="s">
        <v>78</v>
      </c>
      <c r="D33" s="209"/>
      <c r="E33" s="167">
        <v>599</v>
      </c>
      <c r="F33" s="168">
        <f t="shared" si="4"/>
        <v>0.18866141732283465</v>
      </c>
      <c r="G33" s="169">
        <v>129590.54000000002</v>
      </c>
      <c r="H33" s="170">
        <f t="shared" si="5"/>
        <v>0.17064207001202036</v>
      </c>
    </row>
    <row r="34" spans="2:8" s="14" customFormat="1" ht="20.100000000000001" customHeight="1" x14ac:dyDescent="0.15">
      <c r="B34" s="221"/>
      <c r="C34" s="208" t="s">
        <v>79</v>
      </c>
      <c r="D34" s="209"/>
      <c r="E34" s="167">
        <v>137</v>
      </c>
      <c r="F34" s="168">
        <f t="shared" si="4"/>
        <v>4.3149606299212599E-2</v>
      </c>
      <c r="G34" s="169">
        <v>8657.9700000000012</v>
      </c>
      <c r="H34" s="170">
        <f t="shared" si="5"/>
        <v>1.1400630963509928E-2</v>
      </c>
    </row>
    <row r="35" spans="2:8" s="14" customFormat="1" ht="20.100000000000001" customHeight="1" x14ac:dyDescent="0.15">
      <c r="B35" s="221"/>
      <c r="C35" s="208" t="s">
        <v>80</v>
      </c>
      <c r="D35" s="209"/>
      <c r="E35" s="167">
        <v>1935</v>
      </c>
      <c r="F35" s="168">
        <f t="shared" si="4"/>
        <v>0.6094488188976378</v>
      </c>
      <c r="G35" s="169">
        <v>525840.54</v>
      </c>
      <c r="H35" s="170">
        <f t="shared" si="5"/>
        <v>0.69241565195915222</v>
      </c>
    </row>
    <row r="36" spans="2:8" s="14" customFormat="1" ht="20.100000000000001" customHeight="1" x14ac:dyDescent="0.15">
      <c r="B36" s="221"/>
      <c r="C36" s="208" t="s">
        <v>81</v>
      </c>
      <c r="D36" s="209"/>
      <c r="E36" s="167">
        <v>29</v>
      </c>
      <c r="F36" s="168">
        <f t="shared" si="4"/>
        <v>9.1338582677165346E-3</v>
      </c>
      <c r="G36" s="169">
        <v>6911.6900000000005</v>
      </c>
      <c r="H36" s="170">
        <f t="shared" si="5"/>
        <v>9.1011665580016943E-3</v>
      </c>
    </row>
    <row r="37" spans="2:8" s="14" customFormat="1" ht="20.100000000000001" customHeight="1" x14ac:dyDescent="0.15">
      <c r="B37" s="221"/>
      <c r="C37" s="208" t="s">
        <v>82</v>
      </c>
      <c r="D37" s="209"/>
      <c r="E37" s="167">
        <v>29</v>
      </c>
      <c r="F37" s="168">
        <f t="shared" si="4"/>
        <v>9.1338582677165346E-3</v>
      </c>
      <c r="G37" s="169">
        <v>5919.95</v>
      </c>
      <c r="H37" s="170">
        <f t="shared" si="5"/>
        <v>7.7952643948212561E-3</v>
      </c>
    </row>
    <row r="38" spans="2:8" s="14" customFormat="1" ht="20.100000000000001" customHeight="1" x14ac:dyDescent="0.15">
      <c r="B38" s="221"/>
      <c r="C38" s="208" t="s">
        <v>148</v>
      </c>
      <c r="D38" s="209"/>
      <c r="E38" s="167">
        <v>82</v>
      </c>
      <c r="F38" s="168">
        <f t="shared" si="4"/>
        <v>2.5826771653543308E-2</v>
      </c>
      <c r="G38" s="169">
        <v>23789.040000000001</v>
      </c>
      <c r="H38" s="170">
        <f t="shared" si="5"/>
        <v>3.1324902490557971E-2</v>
      </c>
    </row>
    <row r="39" spans="2:8" s="14" customFormat="1" ht="20.100000000000001" customHeight="1" x14ac:dyDescent="0.15">
      <c r="B39" s="221"/>
      <c r="C39" s="210" t="s">
        <v>94</v>
      </c>
      <c r="D39" s="211"/>
      <c r="E39" s="167">
        <v>39</v>
      </c>
      <c r="F39" s="168">
        <f t="shared" si="4"/>
        <v>1.2283464566929133E-2</v>
      </c>
      <c r="G39" s="169">
        <v>10396.92</v>
      </c>
      <c r="H39" s="184">
        <f t="shared" si="5"/>
        <v>1.3690443380738861E-2</v>
      </c>
    </row>
    <row r="40" spans="2:8" s="14" customFormat="1" ht="20.100000000000001" customHeight="1" x14ac:dyDescent="0.15">
      <c r="B40" s="182"/>
      <c r="C40" s="218" t="s">
        <v>149</v>
      </c>
      <c r="D40" s="219"/>
      <c r="E40" s="167">
        <v>1225</v>
      </c>
      <c r="F40" s="185">
        <f t="shared" si="4"/>
        <v>0.38582677165354329</v>
      </c>
      <c r="G40" s="169">
        <v>139559.74</v>
      </c>
      <c r="H40" s="172">
        <f t="shared" si="5"/>
        <v>0.18376930078337009</v>
      </c>
    </row>
    <row r="41" spans="2:8" s="14" customFormat="1" ht="20.100000000000001" customHeight="1" x14ac:dyDescent="0.15">
      <c r="B41" s="212" t="s">
        <v>95</v>
      </c>
      <c r="C41" s="216" t="s">
        <v>96</v>
      </c>
      <c r="D41" s="217"/>
      <c r="E41" s="175">
        <v>3647</v>
      </c>
      <c r="F41" s="176">
        <f>E41/SUM(E$41:E$44)</f>
        <v>0.53178769320501607</v>
      </c>
      <c r="G41" s="177">
        <v>981184.53000000038</v>
      </c>
      <c r="H41" s="178">
        <f>G41/SUM(G$41:G$44)</f>
        <v>0.49597064005666414</v>
      </c>
    </row>
    <row r="42" spans="2:8" s="14" customFormat="1" ht="20.100000000000001" customHeight="1" x14ac:dyDescent="0.15">
      <c r="B42" s="213"/>
      <c r="C42" s="208" t="s">
        <v>97</v>
      </c>
      <c r="D42" s="209"/>
      <c r="E42" s="167">
        <v>2717</v>
      </c>
      <c r="F42" s="168">
        <f t="shared" ref="F42:F44" si="6">E42/SUM(E$41:E$44)</f>
        <v>0.39617964421114027</v>
      </c>
      <c r="G42" s="169">
        <v>815327.51</v>
      </c>
      <c r="H42" s="170">
        <f t="shared" ref="H42:H44" si="7">G42/SUM(G$41:G$44)</f>
        <v>0.41213298276370713</v>
      </c>
    </row>
    <row r="43" spans="2:8" s="14" customFormat="1" ht="20.100000000000001" customHeight="1" x14ac:dyDescent="0.15">
      <c r="B43" s="214"/>
      <c r="C43" s="208" t="s">
        <v>150</v>
      </c>
      <c r="D43" s="209"/>
      <c r="E43" s="183">
        <v>167</v>
      </c>
      <c r="F43" s="168">
        <f t="shared" si="6"/>
        <v>2.4351122776319626E-2</v>
      </c>
      <c r="G43" s="169">
        <v>65372.2</v>
      </c>
      <c r="H43" s="170">
        <f t="shared" si="7"/>
        <v>3.3044438517505208E-2</v>
      </c>
    </row>
    <row r="44" spans="2:8" s="14" customFormat="1" ht="20.100000000000001" customHeight="1" x14ac:dyDescent="0.15">
      <c r="B44" s="215"/>
      <c r="C44" s="218" t="s">
        <v>98</v>
      </c>
      <c r="D44" s="219"/>
      <c r="E44" s="171">
        <v>327</v>
      </c>
      <c r="F44" s="172">
        <f t="shared" si="6"/>
        <v>4.7681539807524057E-2</v>
      </c>
      <c r="G44" s="173">
        <v>116427.47999999998</v>
      </c>
      <c r="H44" s="174">
        <f t="shared" si="7"/>
        <v>5.885193866212346E-2</v>
      </c>
    </row>
    <row r="45" spans="2:8" s="14" customFormat="1" ht="20.100000000000001" customHeight="1" x14ac:dyDescent="0.15">
      <c r="B45" s="205" t="s">
        <v>113</v>
      </c>
      <c r="C45" s="206"/>
      <c r="D45" s="207"/>
      <c r="E45" s="144">
        <f>SUM(E5:E44)</f>
        <v>50895</v>
      </c>
      <c r="F45" s="179">
        <f>E45/E$45</f>
        <v>1</v>
      </c>
      <c r="G45" s="180">
        <f>SUM(G5:G44)</f>
        <v>4952704.8499999996</v>
      </c>
      <c r="H45" s="181">
        <f>G45/G$45</f>
        <v>1</v>
      </c>
    </row>
    <row r="46" spans="2:8" s="14" customFormat="1" ht="20.100000000000001" customHeight="1" x14ac:dyDescent="0.15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 x14ac:dyDescent="0.15"/>
    <row r="48" spans="2: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  <row r="51" s="14" customFormat="1" ht="20.100000000000001" customHeight="1" x14ac:dyDescent="0.15"/>
    <row r="52" s="14" customFormat="1" ht="20.100000000000001" customHeight="1" x14ac:dyDescent="0.15"/>
    <row r="53" s="14" customFormat="1" ht="20.100000000000001" customHeight="1" x14ac:dyDescent="0.15"/>
    <row r="54" s="14" customFormat="1" ht="20.100000000000001" customHeight="1" x14ac:dyDescent="0.15"/>
    <row r="55" s="14" customFormat="1" ht="20.100000000000001" customHeight="1" x14ac:dyDescent="0.15"/>
    <row r="56" s="14" customFormat="1" ht="20.100000000000001" customHeight="1" x14ac:dyDescent="0.15"/>
    <row r="57" s="14" customFormat="1" ht="20.100000000000001" customHeight="1" x14ac:dyDescent="0.15"/>
    <row r="58" s="14" customFormat="1" ht="20.100000000000001" customHeight="1" x14ac:dyDescent="0.15"/>
    <row r="59" s="14" customFormat="1" ht="20.100000000000001" customHeight="1" x14ac:dyDescent="0.15"/>
    <row r="60" s="14" customFormat="1" ht="20.100000000000001" customHeight="1" x14ac:dyDescent="0.15"/>
    <row r="61" s="14" customFormat="1" ht="20.100000000000001" customHeight="1" x14ac:dyDescent="0.15"/>
    <row r="62" s="14" customFormat="1" ht="20.100000000000001" customHeight="1" x14ac:dyDescent="0.15"/>
    <row r="63" s="14" customFormat="1" ht="20.100000000000001" customHeight="1" x14ac:dyDescent="0.15"/>
    <row r="64" s="14" customFormat="1" ht="20.100000000000001" customHeight="1" x14ac:dyDescent="0.15"/>
    <row r="65" s="14" customFormat="1" ht="20.100000000000001" customHeight="1" x14ac:dyDescent="0.15"/>
    <row r="66" s="14" customFormat="1" ht="20.100000000000001" customHeight="1" x14ac:dyDescent="0.15"/>
    <row r="67" s="14" customFormat="1" ht="20.100000000000001" customHeight="1" x14ac:dyDescent="0.15"/>
    <row r="68" s="14" customFormat="1" ht="20.100000000000001" customHeight="1" x14ac:dyDescent="0.15"/>
    <row r="69" s="14" customFormat="1" ht="20.100000000000001" customHeight="1" x14ac:dyDescent="0.15"/>
    <row r="70" s="14" customFormat="1" ht="20.100000000000001" customHeight="1" x14ac:dyDescent="0.15"/>
    <row r="71" s="14" customFormat="1" ht="20.100000000000001" customHeight="1" x14ac:dyDescent="0.15"/>
    <row r="72" s="14" customFormat="1" ht="20.100000000000001" customHeight="1" x14ac:dyDescent="0.15"/>
    <row r="73" s="14" customFormat="1" ht="20.100000000000001" customHeight="1" x14ac:dyDescent="0.15"/>
    <row r="74" s="14" customFormat="1" ht="20.100000000000001" customHeight="1" x14ac:dyDescent="0.15"/>
    <row r="75" s="14" customFormat="1" ht="20.100000000000001" customHeight="1" x14ac:dyDescent="0.15"/>
    <row r="76" s="14" customFormat="1" ht="20.100000000000001" customHeight="1" x14ac:dyDescent="0.15"/>
    <row r="77" s="14" customFormat="1" ht="20.100000000000001" customHeight="1" x14ac:dyDescent="0.15"/>
    <row r="78" s="14" customFormat="1" ht="20.100000000000001" customHeight="1" x14ac:dyDescent="0.15"/>
    <row r="79" s="14" customFormat="1" ht="20.100000000000001" customHeight="1" x14ac:dyDescent="0.15"/>
    <row r="80" s="14" customFormat="1" ht="20.100000000000001" customHeight="1" x14ac:dyDescent="0.15"/>
    <row r="81" s="14" customFormat="1" ht="20.100000000000001" customHeight="1" x14ac:dyDescent="0.15"/>
    <row r="82" s="14" customFormat="1" ht="20.100000000000001" customHeight="1" x14ac:dyDescent="0.15"/>
    <row r="83" s="14" customFormat="1" ht="20.100000000000001" customHeight="1" x14ac:dyDescent="0.15"/>
    <row r="84" s="14" customFormat="1" ht="20.100000000000001" customHeight="1" x14ac:dyDescent="0.15"/>
    <row r="85" s="14" customFormat="1" ht="20.100000000000001" customHeight="1" x14ac:dyDescent="0.15"/>
    <row r="86" s="14" customFormat="1" ht="20.100000000000001" customHeight="1" x14ac:dyDescent="0.15"/>
    <row r="87" s="14" customFormat="1" ht="20.100000000000001" customHeight="1" x14ac:dyDescent="0.15"/>
    <row r="88" s="14" customFormat="1" ht="20.100000000000001" customHeight="1" x14ac:dyDescent="0.15"/>
    <row r="89" s="14" customFormat="1" ht="20.100000000000001" customHeight="1" x14ac:dyDescent="0.15"/>
    <row r="90" s="14" customFormat="1" ht="20.100000000000001" customHeight="1" x14ac:dyDescent="0.15"/>
    <row r="91" s="14" customFormat="1" ht="20.100000000000001" customHeight="1" x14ac:dyDescent="0.15"/>
    <row r="92" s="14" customFormat="1" ht="20.100000000000001" customHeight="1" x14ac:dyDescent="0.15"/>
    <row r="93" s="14" customFormat="1" ht="20.100000000000001" customHeight="1" x14ac:dyDescent="0.15"/>
    <row r="94" s="14" customFormat="1" ht="20.100000000000001" customHeight="1" x14ac:dyDescent="0.15"/>
    <row r="95" s="14" customFormat="1" ht="20.100000000000001" customHeight="1" x14ac:dyDescent="0.15"/>
    <row r="96" s="14" customFormat="1" ht="20.100000000000001" customHeight="1" x14ac:dyDescent="0.15"/>
    <row r="97" s="14" customFormat="1" ht="20.100000000000001" customHeight="1" x14ac:dyDescent="0.15"/>
    <row r="98" s="14" customFormat="1" ht="20.100000000000001" customHeight="1" x14ac:dyDescent="0.15"/>
    <row r="99" s="14" customFormat="1" ht="20.100000000000001" customHeight="1" x14ac:dyDescent="0.15"/>
    <row r="100" s="14" customFormat="1" ht="20.100000000000001" customHeight="1" x14ac:dyDescent="0.15"/>
    <row r="101" s="14" customFormat="1" ht="20.100000000000001" customHeight="1" x14ac:dyDescent="0.15"/>
    <row r="102" s="14" customFormat="1" ht="20.100000000000001" customHeight="1" x14ac:dyDescent="0.15"/>
    <row r="103" s="14" customFormat="1" ht="20.100000000000001" customHeight="1" x14ac:dyDescent="0.15"/>
    <row r="104" s="14" customFormat="1" ht="20.100000000000001" customHeight="1" x14ac:dyDescent="0.15"/>
    <row r="105" s="14" customFormat="1" ht="20.100000000000001" customHeight="1" x14ac:dyDescent="0.15"/>
    <row r="106" s="14" customFormat="1" ht="20.100000000000001" customHeight="1" x14ac:dyDescent="0.15"/>
  </sheetData>
  <mergeCells count="50">
    <mergeCell ref="C43:D43"/>
    <mergeCell ref="C14:D14"/>
    <mergeCell ref="C26:D26"/>
    <mergeCell ref="C38:D38"/>
    <mergeCell ref="C40:D40"/>
    <mergeCell ref="C16:D16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</mergeCells>
  <phoneticPr fontId="2"/>
  <pageMargins left="0.7" right="0.7" top="0.75" bottom="0.75" header="0.3" footer="0.3"/>
  <pageSetup paperSize="9" scale="47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view="pageBreakPreview" zoomScale="60" zoomScaleNormal="100" workbookViewId="0"/>
  </sheetViews>
  <sheetFormatPr defaultRowHeight="13.5" x14ac:dyDescent="0.1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 x14ac:dyDescent="0.15">
      <c r="A1" s="13" t="s">
        <v>143</v>
      </c>
    </row>
    <row r="2" spans="1:13" s="14" customFormat="1" ht="20.100000000000001" customHeight="1" x14ac:dyDescent="0.15"/>
    <row r="3" spans="1:13" s="14" customFormat="1" ht="31.5" customHeight="1" x14ac:dyDescent="0.15">
      <c r="B3" s="244" t="s">
        <v>58</v>
      </c>
      <c r="C3" s="245"/>
      <c r="D3" s="136" t="s">
        <v>60</v>
      </c>
      <c r="E3" s="137" t="s">
        <v>63</v>
      </c>
      <c r="F3" s="137" t="s">
        <v>64</v>
      </c>
      <c r="G3" s="138" t="s">
        <v>61</v>
      </c>
      <c r="H3" s="139" t="s">
        <v>62</v>
      </c>
    </row>
    <row r="4" spans="1:13" s="14" customFormat="1" ht="20.100000000000001" customHeight="1" x14ac:dyDescent="0.15">
      <c r="B4" s="242" t="s">
        <v>27</v>
      </c>
      <c r="C4" s="243"/>
      <c r="D4" s="62">
        <v>3253</v>
      </c>
      <c r="E4" s="67">
        <v>60880.429999999986</v>
      </c>
      <c r="F4" s="67">
        <f>E4*1000/D4</f>
        <v>18715.164463572084</v>
      </c>
      <c r="G4" s="67">
        <v>50030</v>
      </c>
      <c r="H4" s="63">
        <f>F4/G4</f>
        <v>0.3740788419662619</v>
      </c>
      <c r="K4" s="14">
        <f>D4*G4</f>
        <v>162747590</v>
      </c>
      <c r="L4" s="14" t="s">
        <v>27</v>
      </c>
      <c r="M4" s="24">
        <f>G4-F4</f>
        <v>31314.835536427916</v>
      </c>
    </row>
    <row r="5" spans="1:13" s="14" customFormat="1" ht="20.100000000000001" customHeight="1" x14ac:dyDescent="0.15">
      <c r="B5" s="238" t="s">
        <v>28</v>
      </c>
      <c r="C5" s="239"/>
      <c r="D5" s="64">
        <v>3251</v>
      </c>
      <c r="E5" s="68">
        <v>96476.829999999987</v>
      </c>
      <c r="F5" s="68">
        <f t="shared" ref="F5:F13" si="0">E5*1000/D5</f>
        <v>29676.047370039982</v>
      </c>
      <c r="G5" s="68">
        <v>104730</v>
      </c>
      <c r="H5" s="65">
        <f t="shared" ref="H5:H10" si="1">F5/G5</f>
        <v>0.28335765654578421</v>
      </c>
      <c r="K5" s="14">
        <f t="shared" ref="K5:K10" si="2">D5*G5</f>
        <v>340477230</v>
      </c>
      <c r="L5" s="14" t="s">
        <v>28</v>
      </c>
      <c r="M5" s="24">
        <f t="shared" ref="M5:M10" si="3">G5-F5</f>
        <v>75053.952629960026</v>
      </c>
    </row>
    <row r="6" spans="1:13" s="14" customFormat="1" ht="20.100000000000001" customHeight="1" x14ac:dyDescent="0.15">
      <c r="B6" s="238" t="s">
        <v>29</v>
      </c>
      <c r="C6" s="239"/>
      <c r="D6" s="64">
        <v>6313</v>
      </c>
      <c r="E6" s="68">
        <v>571044.77</v>
      </c>
      <c r="F6" s="68">
        <f t="shared" si="0"/>
        <v>90455.37303975923</v>
      </c>
      <c r="G6" s="68">
        <v>166920</v>
      </c>
      <c r="H6" s="65">
        <f t="shared" si="1"/>
        <v>0.54190853726191723</v>
      </c>
      <c r="K6" s="14">
        <f t="shared" si="2"/>
        <v>1053765960</v>
      </c>
      <c r="L6" s="14" t="s">
        <v>29</v>
      </c>
      <c r="M6" s="24">
        <f t="shared" si="3"/>
        <v>76464.62696024077</v>
      </c>
    </row>
    <row r="7" spans="1:13" s="14" customFormat="1" ht="20.100000000000001" customHeight="1" x14ac:dyDescent="0.15">
      <c r="B7" s="238" t="s">
        <v>30</v>
      </c>
      <c r="C7" s="239"/>
      <c r="D7" s="64">
        <v>3700</v>
      </c>
      <c r="E7" s="68">
        <v>435719.01999999996</v>
      </c>
      <c r="F7" s="68">
        <f t="shared" si="0"/>
        <v>117761.89729729728</v>
      </c>
      <c r="G7" s="68">
        <v>196160</v>
      </c>
      <c r="H7" s="65">
        <f t="shared" si="1"/>
        <v>0.60033593646664607</v>
      </c>
      <c r="K7" s="14">
        <f t="shared" si="2"/>
        <v>725792000</v>
      </c>
      <c r="L7" s="14" t="s">
        <v>30</v>
      </c>
      <c r="M7" s="24">
        <f t="shared" si="3"/>
        <v>78398.102702702716</v>
      </c>
    </row>
    <row r="8" spans="1:13" s="14" customFormat="1" ht="20.100000000000001" customHeight="1" x14ac:dyDescent="0.15">
      <c r="B8" s="238" t="s">
        <v>31</v>
      </c>
      <c r="C8" s="239"/>
      <c r="D8" s="64">
        <v>2273</v>
      </c>
      <c r="E8" s="68">
        <v>341650.98</v>
      </c>
      <c r="F8" s="68">
        <f t="shared" si="0"/>
        <v>150308.39419269687</v>
      </c>
      <c r="G8" s="68">
        <v>269310</v>
      </c>
      <c r="H8" s="65">
        <f t="shared" si="1"/>
        <v>0.55812407334557523</v>
      </c>
      <c r="K8" s="14">
        <f t="shared" si="2"/>
        <v>612141630</v>
      </c>
      <c r="L8" s="14" t="s">
        <v>31</v>
      </c>
      <c r="M8" s="24">
        <f t="shared" si="3"/>
        <v>119001.60580730313</v>
      </c>
    </row>
    <row r="9" spans="1:13" s="14" customFormat="1" ht="20.100000000000001" customHeight="1" x14ac:dyDescent="0.15">
      <c r="B9" s="238" t="s">
        <v>32</v>
      </c>
      <c r="C9" s="239"/>
      <c r="D9" s="64">
        <v>2016</v>
      </c>
      <c r="E9" s="68">
        <v>369711.61000000004</v>
      </c>
      <c r="F9" s="68">
        <f t="shared" si="0"/>
        <v>183388.69543650796</v>
      </c>
      <c r="G9" s="68">
        <v>308060</v>
      </c>
      <c r="H9" s="65">
        <f t="shared" si="1"/>
        <v>0.59530187442870852</v>
      </c>
      <c r="K9" s="14">
        <f t="shared" si="2"/>
        <v>621048960</v>
      </c>
      <c r="L9" s="14" t="s">
        <v>32</v>
      </c>
      <c r="M9" s="24">
        <f t="shared" si="3"/>
        <v>124671.30456349204</v>
      </c>
    </row>
    <row r="10" spans="1:13" s="14" customFormat="1" ht="20.100000000000001" customHeight="1" x14ac:dyDescent="0.15">
      <c r="B10" s="240" t="s">
        <v>33</v>
      </c>
      <c r="C10" s="241"/>
      <c r="D10" s="72">
        <v>1009</v>
      </c>
      <c r="E10" s="73">
        <v>199920.73</v>
      </c>
      <c r="F10" s="73">
        <f t="shared" si="0"/>
        <v>198137.49256689791</v>
      </c>
      <c r="G10" s="73">
        <v>360650</v>
      </c>
      <c r="H10" s="75">
        <f t="shared" si="1"/>
        <v>0.54938996968500742</v>
      </c>
      <c r="K10" s="14">
        <f t="shared" si="2"/>
        <v>363895850</v>
      </c>
      <c r="L10" s="14" t="s">
        <v>33</v>
      </c>
      <c r="M10" s="24">
        <f t="shared" si="3"/>
        <v>162512.50743310209</v>
      </c>
    </row>
    <row r="11" spans="1:13" s="14" customFormat="1" ht="20.100000000000001" customHeight="1" x14ac:dyDescent="0.15">
      <c r="B11" s="242" t="s">
        <v>65</v>
      </c>
      <c r="C11" s="243"/>
      <c r="D11" s="62">
        <f>SUM(D4:D5)</f>
        <v>6504</v>
      </c>
      <c r="E11" s="67">
        <f>SUM(E4:E5)</f>
        <v>157357.25999999998</v>
      </c>
      <c r="F11" s="67">
        <f t="shared" si="0"/>
        <v>24193.920664206638</v>
      </c>
      <c r="G11" s="82"/>
      <c r="H11" s="63">
        <f>SUM(E4:E5)*1000/SUM(K4:K5)</f>
        <v>0.31269773219850316</v>
      </c>
    </row>
    <row r="12" spans="1:13" s="14" customFormat="1" ht="20.100000000000001" customHeight="1" x14ac:dyDescent="0.15">
      <c r="B12" s="240" t="s">
        <v>59</v>
      </c>
      <c r="C12" s="241"/>
      <c r="D12" s="66">
        <f>SUM(D6:D10)</f>
        <v>15311</v>
      </c>
      <c r="E12" s="78">
        <f>SUM(E6:E10)</f>
        <v>1918047.11</v>
      </c>
      <c r="F12" s="69">
        <f t="shared" si="0"/>
        <v>125272.49101952845</v>
      </c>
      <c r="G12" s="83"/>
      <c r="H12" s="70">
        <f>SUM(E6:E10)*1000/SUM(K6:K10)</f>
        <v>0.56803349206685783</v>
      </c>
    </row>
    <row r="13" spans="1:13" s="14" customFormat="1" ht="20.100000000000001" customHeight="1" x14ac:dyDescent="0.15">
      <c r="B13" s="244" t="s">
        <v>66</v>
      </c>
      <c r="C13" s="245"/>
      <c r="D13" s="71">
        <f>SUM(D11:D12)</f>
        <v>21815</v>
      </c>
      <c r="E13" s="79">
        <f>SUM(E11:E12)</f>
        <v>2075404.37</v>
      </c>
      <c r="F13" s="74">
        <f t="shared" si="0"/>
        <v>95136.574375429744</v>
      </c>
      <c r="G13" s="77"/>
      <c r="H13" s="76">
        <f>SUM(E4:E10)*1000/SUM(K4:K10)</f>
        <v>0.53491606348525322</v>
      </c>
    </row>
    <row r="14" spans="1:13" s="14" customFormat="1" ht="20.100000000000001" customHeight="1" x14ac:dyDescent="0.15"/>
    <row r="15" spans="1:13" s="14" customFormat="1" ht="20.100000000000001" customHeight="1" x14ac:dyDescent="0.15"/>
    <row r="16" spans="1:13" s="14" customFormat="1" ht="20.100000000000001" customHeight="1" x14ac:dyDescent="0.15"/>
    <row r="17" s="14" customFormat="1" ht="20.100000000000001" customHeight="1" x14ac:dyDescent="0.15"/>
    <row r="18" s="14" customFormat="1" ht="20.100000000000001" customHeight="1" x14ac:dyDescent="0.15"/>
    <row r="19" s="14" customFormat="1" ht="20.100000000000001" customHeight="1" x14ac:dyDescent="0.15"/>
    <row r="20" s="14" customFormat="1" ht="20.100000000000001" customHeight="1" x14ac:dyDescent="0.15"/>
    <row r="21" s="14" customFormat="1" ht="20.100000000000001" customHeight="1" x14ac:dyDescent="0.15"/>
    <row r="22" s="14" customFormat="1" ht="20.100000000000001" customHeight="1" x14ac:dyDescent="0.15"/>
    <row r="23" s="14" customFormat="1" ht="20.100000000000001" customHeight="1" x14ac:dyDescent="0.15"/>
    <row r="24" s="14" customFormat="1" ht="20.100000000000001" customHeight="1" x14ac:dyDescent="0.15"/>
    <row r="25" s="14" customFormat="1" ht="20.100000000000001" customHeight="1" x14ac:dyDescent="0.15"/>
    <row r="26" s="14" customFormat="1" ht="20.100000000000001" customHeight="1" x14ac:dyDescent="0.15"/>
    <row r="27" s="14" customFormat="1" ht="20.100000000000001" customHeight="1" x14ac:dyDescent="0.15"/>
    <row r="28" s="14" customFormat="1" ht="20.100000000000001" customHeight="1" x14ac:dyDescent="0.15"/>
    <row r="29" s="14" customFormat="1" ht="20.100000000000001" customHeight="1" x14ac:dyDescent="0.15"/>
    <row r="30" s="14" customFormat="1" ht="20.100000000000001" customHeight="1" x14ac:dyDescent="0.15"/>
    <row r="31" s="14" customFormat="1" ht="20.100000000000001" customHeight="1" x14ac:dyDescent="0.15"/>
    <row r="32" s="14" customFormat="1" ht="20.100000000000001" customHeight="1" x14ac:dyDescent="0.15"/>
    <row r="33" s="14" customFormat="1" ht="20.100000000000001" customHeight="1" x14ac:dyDescent="0.15"/>
    <row r="34" s="14" customFormat="1" ht="20.100000000000001" customHeight="1" x14ac:dyDescent="0.15"/>
    <row r="35" s="14" customFormat="1" ht="20.100000000000001" customHeight="1" x14ac:dyDescent="0.15"/>
    <row r="36" s="14" customFormat="1" ht="20.100000000000001" customHeight="1" x14ac:dyDescent="0.15"/>
    <row r="37" s="14" customFormat="1" ht="20.100000000000001" customHeight="1" x14ac:dyDescent="0.15"/>
    <row r="38" s="14" customFormat="1" ht="20.100000000000001" customHeight="1" x14ac:dyDescent="0.15"/>
    <row r="39" s="14" customFormat="1" ht="20.100000000000001" customHeight="1" x14ac:dyDescent="0.15"/>
    <row r="40" s="14" customFormat="1" ht="20.100000000000001" customHeight="1" x14ac:dyDescent="0.15"/>
    <row r="41" s="14" customFormat="1" ht="20.100000000000001" customHeight="1" x14ac:dyDescent="0.15"/>
    <row r="42" s="14" customFormat="1" ht="20.100000000000001" customHeight="1" x14ac:dyDescent="0.15"/>
    <row r="43" s="14" customFormat="1" ht="20.100000000000001" customHeight="1" x14ac:dyDescent="0.15"/>
    <row r="44" s="14" customFormat="1" ht="20.100000000000001" customHeight="1" x14ac:dyDescent="0.15"/>
    <row r="45" s="14" customFormat="1" ht="20.100000000000001" customHeight="1" x14ac:dyDescent="0.15"/>
    <row r="46" s="14" customFormat="1" ht="20.100000000000001" customHeight="1" x14ac:dyDescent="0.15"/>
    <row r="47" s="14" customFormat="1" ht="20.100000000000001" customHeight="1" x14ac:dyDescent="0.15"/>
    <row r="4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B11:C11"/>
    <mergeCell ref="B12:C12"/>
    <mergeCell ref="B13:C13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11月状況（表紙）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'11月状況（表紙）'!Print_Area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松永 達朗</cp:lastModifiedBy>
  <cp:lastPrinted>2018-11-09T01:45:55Z</cp:lastPrinted>
  <dcterms:created xsi:type="dcterms:W3CDTF">2003-07-11T02:30:35Z</dcterms:created>
  <dcterms:modified xsi:type="dcterms:W3CDTF">2020-03-25T02:07:40Z</dcterms:modified>
</cp:coreProperties>
</file>