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9年12月報告書\"/>
    </mc:Choice>
  </mc:AlternateContent>
  <bookViews>
    <workbookView xWindow="-915" yWindow="5130" windowWidth="15480" windowHeight="6480"/>
  </bookViews>
  <sheets>
    <sheet name="12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'12月状況（表紙）'!$A$1:$L$45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<sst xmlns="http://schemas.openxmlformats.org/spreadsheetml/2006/main" count="208" uniqueCount="154">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</sst>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60841</c:v>
                </c:pt>
                <c:pt idx="1">
                  <c:v>28955</c:v>
                </c:pt>
                <c:pt idx="2">
                  <c:v>15221</c:v>
                </c:pt>
                <c:pt idx="3">
                  <c:v>10204</c:v>
                </c:pt>
                <c:pt idx="4">
                  <c:v>13978</c:v>
                </c:pt>
                <c:pt idx="5">
                  <c:v>31917</c:v>
                </c:pt>
                <c:pt idx="6">
                  <c:v>40882</c:v>
                </c:pt>
                <c:pt idx="7">
                  <c:v>17580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24212</c:v>
                </c:pt>
                <c:pt idx="1">
                  <c:v>14910</c:v>
                </c:pt>
                <c:pt idx="2">
                  <c:v>9319</c:v>
                </c:pt>
                <c:pt idx="3">
                  <c:v>5011</c:v>
                </c:pt>
                <c:pt idx="4">
                  <c:v>6990</c:v>
                </c:pt>
                <c:pt idx="5">
                  <c:v>15124</c:v>
                </c:pt>
                <c:pt idx="6">
                  <c:v>24600</c:v>
                </c:pt>
                <c:pt idx="7">
                  <c:v>9550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20501</c:v>
                </c:pt>
                <c:pt idx="1">
                  <c:v>15510</c:v>
                </c:pt>
                <c:pt idx="2">
                  <c:v>9503</c:v>
                </c:pt>
                <c:pt idx="3">
                  <c:v>4701</c:v>
                </c:pt>
                <c:pt idx="4">
                  <c:v>7357</c:v>
                </c:pt>
                <c:pt idx="5">
                  <c:v>16187</c:v>
                </c:pt>
                <c:pt idx="6">
                  <c:v>24812</c:v>
                </c:pt>
                <c:pt idx="7">
                  <c:v>10908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9571624"/>
        <c:axId val="33957201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0.23934245460774237</c:v>
                </c:pt>
                <c:pt idx="1">
                  <c:v>0.32671034260552034</c:v>
                </c:pt>
                <c:pt idx="2">
                  <c:v>0.36595893607092861</c:v>
                </c:pt>
                <c:pt idx="3">
                  <c:v>0.30336727681639281</c:v>
                </c:pt>
                <c:pt idx="4">
                  <c:v>0.31810119285175825</c:v>
                </c:pt>
                <c:pt idx="5">
                  <c:v>0.3139576857515291</c:v>
                </c:pt>
                <c:pt idx="6">
                  <c:v>0.35704117982845951</c:v>
                </c:pt>
                <c:pt idx="7">
                  <c:v>0.3501103828316191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73192"/>
        <c:axId val="339572408"/>
      </c:lineChart>
      <c:catAx>
        <c:axId val="339571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39572016"/>
        <c:crosses val="autoZero"/>
        <c:auto val="1"/>
        <c:lblAlgn val="ctr"/>
        <c:lblOffset val="100"/>
        <c:noMultiLvlLbl val="0"/>
      </c:catAx>
      <c:valAx>
        <c:axId val="3395720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39571624"/>
        <c:crosses val="autoZero"/>
        <c:crossBetween val="between"/>
      </c:valAx>
      <c:valAx>
        <c:axId val="3395724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39573192"/>
        <c:crosses val="max"/>
        <c:crossBetween val="between"/>
      </c:valAx>
      <c:catAx>
        <c:axId val="339573192"/>
        <c:scaling>
          <c:orientation val="minMax"/>
        </c:scaling>
        <c:delete val="1"/>
        <c:axPos val="b"/>
        <c:majorTickMark val="out"/>
        <c:minorTickMark val="none"/>
        <c:tickLblPos val="nextTo"/>
        <c:crossAx val="3395724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3638</c:v>
                </c:pt>
                <c:pt idx="1">
                  <c:v>2739</c:v>
                </c:pt>
                <c:pt idx="2">
                  <c:v>175</c:v>
                </c:pt>
                <c:pt idx="3">
                  <c:v>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1016182.5299999999</c:v>
                </c:pt>
                <c:pt idx="1">
                  <c:v>839953.07000000007</c:v>
                </c:pt>
                <c:pt idx="2">
                  <c:v>73192.09</c:v>
                </c:pt>
                <c:pt idx="3">
                  <c:v>122386.53000000004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22503.090000000004</c:v>
                </c:pt>
                <c:pt idx="1">
                  <c:v>967.36</c:v>
                </c:pt>
                <c:pt idx="2">
                  <c:v>25174.510000000006</c:v>
                </c:pt>
                <c:pt idx="3">
                  <c:v>425.12</c:v>
                </c:pt>
                <c:pt idx="4">
                  <c:v>127321.41</c:v>
                </c:pt>
                <c:pt idx="5">
                  <c:v>8864.5199999999986</c:v>
                </c:pt>
                <c:pt idx="6">
                  <c:v>542319.35999999999</c:v>
                </c:pt>
                <c:pt idx="7">
                  <c:v>6803.5400000000018</c:v>
                </c:pt>
                <c:pt idx="8">
                  <c:v>5937.86</c:v>
                </c:pt>
                <c:pt idx="9">
                  <c:v>23682.3</c:v>
                </c:pt>
                <c:pt idx="10">
                  <c:v>10215.43</c:v>
                </c:pt>
                <c:pt idx="11">
                  <c:v>135572.95999999996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280976"/>
        <c:axId val="43028685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155</c:v>
                </c:pt>
                <c:pt idx="1">
                  <c:v>6</c:v>
                </c:pt>
                <c:pt idx="2">
                  <c:v>157</c:v>
                </c:pt>
                <c:pt idx="3">
                  <c:v>9</c:v>
                </c:pt>
                <c:pt idx="4">
                  <c:v>589</c:v>
                </c:pt>
                <c:pt idx="5">
                  <c:v>139</c:v>
                </c:pt>
                <c:pt idx="6">
                  <c:v>1930</c:v>
                </c:pt>
                <c:pt idx="7">
                  <c:v>27</c:v>
                </c:pt>
                <c:pt idx="8">
                  <c:v>28</c:v>
                </c:pt>
                <c:pt idx="9">
                  <c:v>81</c:v>
                </c:pt>
                <c:pt idx="10">
                  <c:v>40</c:v>
                </c:pt>
                <c:pt idx="11">
                  <c:v>1192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281368"/>
        <c:axId val="430285680"/>
      </c:lineChart>
      <c:catAx>
        <c:axId val="430281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30285680"/>
        <c:crosses val="autoZero"/>
        <c:auto val="1"/>
        <c:lblAlgn val="ctr"/>
        <c:lblOffset val="100"/>
        <c:noMultiLvlLbl val="0"/>
      </c:catAx>
      <c:valAx>
        <c:axId val="4302856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30281368"/>
        <c:crosses val="autoZero"/>
        <c:crossBetween val="between"/>
      </c:valAx>
      <c:valAx>
        <c:axId val="43028685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30280976"/>
        <c:crosses val="max"/>
        <c:crossBetween val="between"/>
      </c:valAx>
      <c:catAx>
        <c:axId val="43028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2868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18687.848254931716</c:v>
                </c:pt>
                <c:pt idx="1">
                  <c:v>29813.542996049837</c:v>
                </c:pt>
                <c:pt idx="2">
                  <c:v>89752.143982356647</c:v>
                </c:pt>
                <c:pt idx="3">
                  <c:v>118472.61820169444</c:v>
                </c:pt>
                <c:pt idx="4">
                  <c:v>151594.88168273444</c:v>
                </c:pt>
                <c:pt idx="5">
                  <c:v>184567.77446597125</c:v>
                </c:pt>
                <c:pt idx="6">
                  <c:v>201090.66074950696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282544"/>
        <c:axId val="43028058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3295</c:v>
                </c:pt>
                <c:pt idx="1">
                  <c:v>3291</c:v>
                </c:pt>
                <c:pt idx="2">
                  <c:v>6348</c:v>
                </c:pt>
                <c:pt idx="3">
                  <c:v>3659</c:v>
                </c:pt>
                <c:pt idx="4">
                  <c:v>2282</c:v>
                </c:pt>
                <c:pt idx="5">
                  <c:v>2013</c:v>
                </c:pt>
                <c:pt idx="6">
                  <c:v>1014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284112"/>
        <c:axId val="430287248"/>
      </c:lineChart>
      <c:catAx>
        <c:axId val="43028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0287248"/>
        <c:crosses val="autoZero"/>
        <c:auto val="1"/>
        <c:lblAlgn val="ctr"/>
        <c:lblOffset val="100"/>
        <c:noMultiLvlLbl val="0"/>
      </c:catAx>
      <c:valAx>
        <c:axId val="4302872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30284112"/>
        <c:crosses val="autoZero"/>
        <c:crossBetween val="between"/>
      </c:valAx>
      <c:valAx>
        <c:axId val="43028058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30282544"/>
        <c:crosses val="max"/>
        <c:crossBetween val="between"/>
      </c:valAx>
      <c:catAx>
        <c:axId val="430282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28058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285288"/>
        <c:axId val="4302864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18687.848254931716</c:v>
                </c:pt>
                <c:pt idx="1">
                  <c:v>29813.542996049837</c:v>
                </c:pt>
                <c:pt idx="2">
                  <c:v>89752.143982356647</c:v>
                </c:pt>
                <c:pt idx="3">
                  <c:v>118472.61820169444</c:v>
                </c:pt>
                <c:pt idx="4">
                  <c:v>151594.88168273444</c:v>
                </c:pt>
                <c:pt idx="5">
                  <c:v>184567.77446597125</c:v>
                </c:pt>
                <c:pt idx="6">
                  <c:v>201090.66074950696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0282152"/>
        <c:axId val="430286072"/>
      </c:barChart>
      <c:catAx>
        <c:axId val="430285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0286464"/>
        <c:crosses val="autoZero"/>
        <c:auto val="1"/>
        <c:lblAlgn val="ctr"/>
        <c:lblOffset val="100"/>
        <c:noMultiLvlLbl val="0"/>
      </c:catAx>
      <c:valAx>
        <c:axId val="4302864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30285288"/>
        <c:crosses val="autoZero"/>
        <c:crossBetween val="between"/>
      </c:valAx>
      <c:valAx>
        <c:axId val="43028607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30282152"/>
        <c:crosses val="max"/>
        <c:crossBetween val="between"/>
      </c:valAx>
      <c:catAx>
        <c:axId val="430282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28607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7615</c:v>
                </c:pt>
                <c:pt idx="1">
                  <c:v>5319</c:v>
                </c:pt>
                <c:pt idx="2">
                  <c:v>8690</c:v>
                </c:pt>
                <c:pt idx="3">
                  <c:v>5211</c:v>
                </c:pt>
                <c:pt idx="4">
                  <c:v>4346</c:v>
                </c:pt>
                <c:pt idx="5">
                  <c:v>5266</c:v>
                </c:pt>
                <c:pt idx="6">
                  <c:v>3124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936</c:v>
                </c:pt>
                <c:pt idx="1">
                  <c:v>770</c:v>
                </c:pt>
                <c:pt idx="2">
                  <c:v>811</c:v>
                </c:pt>
                <c:pt idx="3">
                  <c:v>605</c:v>
                </c:pt>
                <c:pt idx="4">
                  <c:v>491</c:v>
                </c:pt>
                <c:pt idx="5">
                  <c:v>506</c:v>
                </c:pt>
                <c:pt idx="6">
                  <c:v>322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3383</c:v>
                </c:pt>
                <c:pt idx="1">
                  <c:v>2437</c:v>
                </c:pt>
                <c:pt idx="2">
                  <c:v>4817</c:v>
                </c:pt>
                <c:pt idx="3">
                  <c:v>2959</c:v>
                </c:pt>
                <c:pt idx="4">
                  <c:v>2569</c:v>
                </c:pt>
                <c:pt idx="5">
                  <c:v>3396</c:v>
                </c:pt>
                <c:pt idx="6">
                  <c:v>1994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1331</c:v>
                </c:pt>
                <c:pt idx="1">
                  <c:v>1145</c:v>
                </c:pt>
                <c:pt idx="2">
                  <c:v>834</c:v>
                </c:pt>
                <c:pt idx="3">
                  <c:v>268</c:v>
                </c:pt>
                <c:pt idx="4">
                  <c:v>398</c:v>
                </c:pt>
                <c:pt idx="5">
                  <c:v>800</c:v>
                </c:pt>
                <c:pt idx="6">
                  <c:v>2350</c:v>
                </c:pt>
                <c:pt idx="7">
                  <c:v>489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872</c:v>
                </c:pt>
                <c:pt idx="1">
                  <c:v>989</c:v>
                </c:pt>
                <c:pt idx="2">
                  <c:v>480</c:v>
                </c:pt>
                <c:pt idx="3">
                  <c:v>169</c:v>
                </c:pt>
                <c:pt idx="4">
                  <c:v>277</c:v>
                </c:pt>
                <c:pt idx="5">
                  <c:v>604</c:v>
                </c:pt>
                <c:pt idx="6">
                  <c:v>1553</c:v>
                </c:pt>
                <c:pt idx="7">
                  <c:v>375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1240</c:v>
                </c:pt>
                <c:pt idx="1">
                  <c:v>1170</c:v>
                </c:pt>
                <c:pt idx="2">
                  <c:v>865</c:v>
                </c:pt>
                <c:pt idx="3">
                  <c:v>355</c:v>
                </c:pt>
                <c:pt idx="4">
                  <c:v>498</c:v>
                </c:pt>
                <c:pt idx="5">
                  <c:v>1430</c:v>
                </c:pt>
                <c:pt idx="6">
                  <c:v>2308</c:v>
                </c:pt>
                <c:pt idx="7">
                  <c:v>824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771</c:v>
                </c:pt>
                <c:pt idx="1">
                  <c:v>749</c:v>
                </c:pt>
                <c:pt idx="2">
                  <c:v>532</c:v>
                </c:pt>
                <c:pt idx="3">
                  <c:v>194</c:v>
                </c:pt>
                <c:pt idx="4">
                  <c:v>328</c:v>
                </c:pt>
                <c:pt idx="5">
                  <c:v>722</c:v>
                </c:pt>
                <c:pt idx="6">
                  <c:v>1476</c:v>
                </c:pt>
                <c:pt idx="7">
                  <c:v>439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647</c:v>
                </c:pt>
                <c:pt idx="1">
                  <c:v>597</c:v>
                </c:pt>
                <c:pt idx="2">
                  <c:v>440</c:v>
                </c:pt>
                <c:pt idx="3">
                  <c:v>188</c:v>
                </c:pt>
                <c:pt idx="4">
                  <c:v>265</c:v>
                </c:pt>
                <c:pt idx="5">
                  <c:v>629</c:v>
                </c:pt>
                <c:pt idx="6">
                  <c:v>1251</c:v>
                </c:pt>
                <c:pt idx="7">
                  <c:v>329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882</c:v>
                </c:pt>
                <c:pt idx="1">
                  <c:v>655</c:v>
                </c:pt>
                <c:pt idx="2">
                  <c:v>490</c:v>
                </c:pt>
                <c:pt idx="3">
                  <c:v>201</c:v>
                </c:pt>
                <c:pt idx="4">
                  <c:v>360</c:v>
                </c:pt>
                <c:pt idx="5">
                  <c:v>714</c:v>
                </c:pt>
                <c:pt idx="6">
                  <c:v>1414</c:v>
                </c:pt>
                <c:pt idx="7">
                  <c:v>550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546</c:v>
                </c:pt>
                <c:pt idx="1">
                  <c:v>396</c:v>
                </c:pt>
                <c:pt idx="2">
                  <c:v>308</c:v>
                </c:pt>
                <c:pt idx="3">
                  <c:v>119</c:v>
                </c:pt>
                <c:pt idx="4">
                  <c:v>192</c:v>
                </c:pt>
                <c:pt idx="5">
                  <c:v>445</c:v>
                </c:pt>
                <c:pt idx="6">
                  <c:v>778</c:v>
                </c:pt>
                <c:pt idx="7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849416"/>
        <c:axId val="339851768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0.14065260662447163</c:v>
                </c:pt>
                <c:pt idx="1">
                  <c:v>0.18740959894806047</c:v>
                </c:pt>
                <c:pt idx="2">
                  <c:v>0.20980767187333971</c:v>
                </c:pt>
                <c:pt idx="3">
                  <c:v>0.15383031301482702</c:v>
                </c:pt>
                <c:pt idx="4">
                  <c:v>0.16156687809298112</c:v>
                </c:pt>
                <c:pt idx="5">
                  <c:v>0.17067484270703587</c:v>
                </c:pt>
                <c:pt idx="6">
                  <c:v>0.22524892738606006</c:v>
                </c:pt>
                <c:pt idx="7">
                  <c:v>0.16355459966761168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52552"/>
        <c:axId val="339847456"/>
      </c:lineChart>
      <c:catAx>
        <c:axId val="33984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39851768"/>
        <c:crosses val="autoZero"/>
        <c:auto val="1"/>
        <c:lblAlgn val="ctr"/>
        <c:lblOffset val="100"/>
        <c:noMultiLvlLbl val="0"/>
      </c:catAx>
      <c:valAx>
        <c:axId val="3398517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39849416"/>
        <c:crosses val="autoZero"/>
        <c:crossBetween val="between"/>
      </c:valAx>
      <c:valAx>
        <c:axId val="3398474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39852552"/>
        <c:crosses val="max"/>
        <c:crossBetween val="between"/>
      </c:valAx>
      <c:catAx>
        <c:axId val="339852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98474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0.61614308644806237</c:v>
                </c:pt>
                <c:pt idx="1">
                  <c:v>0.61989626280090437</c:v>
                </c:pt>
                <c:pt idx="2">
                  <c:v>0.57148507019972317</c:v>
                </c:pt>
                <c:pt idx="3">
                  <c:v>0.58817086527929896</c:v>
                </c:pt>
                <c:pt idx="4">
                  <c:v>0.61969439728353137</c:v>
                </c:pt>
                <c:pt idx="5">
                  <c:v>0.63456632653061229</c:v>
                </c:pt>
                <c:pt idx="6">
                  <c:v>0.62979987271055793</c:v>
                </c:pt>
                <c:pt idx="7">
                  <c:v>0.60885770664327998</c:v>
                </c:pt>
                <c:pt idx="8">
                  <c:v>0.6168720490566777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0.19617060307268974</c:v>
                </c:pt>
                <c:pt idx="1">
                  <c:v>0.19470674291794121</c:v>
                </c:pt>
                <c:pt idx="2">
                  <c:v>0.19339529365236305</c:v>
                </c:pt>
                <c:pt idx="3">
                  <c:v>0.1746987951807229</c:v>
                </c:pt>
                <c:pt idx="4">
                  <c:v>0.14906621392190153</c:v>
                </c:pt>
                <c:pt idx="5">
                  <c:v>0.10714285714285714</c:v>
                </c:pt>
                <c:pt idx="6">
                  <c:v>0.14489781486457817</c:v>
                </c:pt>
                <c:pt idx="7">
                  <c:v>0.14974786231089673</c:v>
                </c:pt>
                <c:pt idx="8">
                  <c:v>0.16290186705326881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6.3632194450814028E-2</c:v>
                </c:pt>
                <c:pt idx="1">
                  <c:v>6.8227157866737595E-2</c:v>
                </c:pt>
                <c:pt idx="2">
                  <c:v>0.10678267747676488</c:v>
                </c:pt>
                <c:pt idx="3">
                  <c:v>4.2168674698795178E-2</c:v>
                </c:pt>
                <c:pt idx="4">
                  <c:v>0.10288624787775891</c:v>
                </c:pt>
                <c:pt idx="5">
                  <c:v>9.6301020408163268E-2</c:v>
                </c:pt>
                <c:pt idx="6">
                  <c:v>0.10225585177851637</c:v>
                </c:pt>
                <c:pt idx="7">
                  <c:v>6.9063801797851349E-2</c:v>
                </c:pt>
                <c:pt idx="8">
                  <c:v>8.5281037556569947E-2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0.12405411602843384</c:v>
                </c:pt>
                <c:pt idx="1">
                  <c:v>0.11716983641441681</c:v>
                </c:pt>
                <c:pt idx="2">
                  <c:v>0.12833695867114892</c:v>
                </c:pt>
                <c:pt idx="3">
                  <c:v>0.19496166484118291</c:v>
                </c:pt>
                <c:pt idx="4">
                  <c:v>0.12835314091680816</c:v>
                </c:pt>
                <c:pt idx="5">
                  <c:v>0.16198979591836735</c:v>
                </c:pt>
                <c:pt idx="6">
                  <c:v>0.1230464606463475</c:v>
                </c:pt>
                <c:pt idx="7">
                  <c:v>0.17233062924797193</c:v>
                </c:pt>
                <c:pt idx="8">
                  <c:v>0.13494504633348353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848240"/>
        <c:axId val="339851376"/>
      </c:barChart>
      <c:catAx>
        <c:axId val="3398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39851376"/>
        <c:crosses val="autoZero"/>
        <c:auto val="1"/>
        <c:lblAlgn val="ctr"/>
        <c:lblOffset val="100"/>
        <c:noMultiLvlLbl val="0"/>
      </c:catAx>
      <c:valAx>
        <c:axId val="33985137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39848240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0.3744966311872982</c:v>
                </c:pt>
                <c:pt idx="1">
                  <c:v>0.42300893839776943</c:v>
                </c:pt>
                <c:pt idx="2">
                  <c:v>0.35552085734002165</c:v>
                </c:pt>
                <c:pt idx="3">
                  <c:v>0.33350075656862316</c:v>
                </c:pt>
                <c:pt idx="4">
                  <c:v>0.40020125169056048</c:v>
                </c:pt>
                <c:pt idx="5">
                  <c:v>0.36537425473508794</c:v>
                </c:pt>
                <c:pt idx="6">
                  <c:v>0.39015396678446546</c:v>
                </c:pt>
                <c:pt idx="7">
                  <c:v>0.36948838411292217</c:v>
                </c:pt>
                <c:pt idx="8">
                  <c:v>0.3814281112818374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4.1126095488542153E-2</c:v>
                </c:pt>
                <c:pt idx="1">
                  <c:v>4.1500025908162166E-2</c:v>
                </c:pt>
                <c:pt idx="2">
                  <c:v>3.5358620919537662E-2</c:v>
                </c:pt>
                <c:pt idx="3">
                  <c:v>3.0912347761296848E-2</c:v>
                </c:pt>
                <c:pt idx="4">
                  <c:v>3.072293009800799E-2</c:v>
                </c:pt>
                <c:pt idx="5">
                  <c:v>2.0677733750547586E-2</c:v>
                </c:pt>
                <c:pt idx="6">
                  <c:v>2.6996068539326089E-2</c:v>
                </c:pt>
                <c:pt idx="7">
                  <c:v>2.8812308430309994E-2</c:v>
                </c:pt>
                <c:pt idx="8">
                  <c:v>3.1649267623148312E-2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0.14696262546137226</c:v>
                </c:pt>
                <c:pt idx="1">
                  <c:v>0.14910478336380301</c:v>
                </c:pt>
                <c:pt idx="2">
                  <c:v>0.22276311186683043</c:v>
                </c:pt>
                <c:pt idx="3">
                  <c:v>8.3544160387444791E-2</c:v>
                </c:pt>
                <c:pt idx="4">
                  <c:v>0.2001597089103988</c:v>
                </c:pt>
                <c:pt idx="5">
                  <c:v>0.18868133424609629</c:v>
                </c:pt>
                <c:pt idx="6">
                  <c:v>0.22395017887359725</c:v>
                </c:pt>
                <c:pt idx="7">
                  <c:v>0.12406391382546567</c:v>
                </c:pt>
                <c:pt idx="8">
                  <c:v>0.1803054322976361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0.43741464786278744</c:v>
                </c:pt>
                <c:pt idx="1">
                  <c:v>0.38638625233026552</c:v>
                </c:pt>
                <c:pt idx="2">
                  <c:v>0.38635740987361039</c:v>
                </c:pt>
                <c:pt idx="3">
                  <c:v>0.55204273528263526</c:v>
                </c:pt>
                <c:pt idx="4">
                  <c:v>0.36891610930103286</c:v>
                </c:pt>
                <c:pt idx="5">
                  <c:v>0.42526667726826811</c:v>
                </c:pt>
                <c:pt idx="6">
                  <c:v>0.35889978580261128</c:v>
                </c:pt>
                <c:pt idx="7">
                  <c:v>0.4776353936313022</c:v>
                </c:pt>
                <c:pt idx="8">
                  <c:v>0.40661718879737818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848632"/>
        <c:axId val="339853728"/>
      </c:barChart>
      <c:catAx>
        <c:axId val="339848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39853728"/>
        <c:crosses val="autoZero"/>
        <c:auto val="1"/>
        <c:lblAlgn val="ctr"/>
        <c:lblOffset val="100"/>
        <c:noMultiLvlLbl val="0"/>
      </c:catAx>
      <c:valAx>
        <c:axId val="33985372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39848632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275041.26999999996</c:v>
                </c:pt>
                <c:pt idx="1">
                  <c:v>15910.479999999996</c:v>
                </c:pt>
                <c:pt idx="2">
                  <c:v>81970.459999999992</c:v>
                </c:pt>
                <c:pt idx="3">
                  <c:v>14071.099999999999</c:v>
                </c:pt>
                <c:pt idx="4">
                  <c:v>47605.91</c:v>
                </c:pt>
                <c:pt idx="5">
                  <c:v>711427.9800000001</c:v>
                </c:pt>
                <c:pt idx="6">
                  <c:v>284661.02</c:v>
                </c:pt>
                <c:pt idx="7">
                  <c:v>143005.9</c:v>
                </c:pt>
                <c:pt idx="8">
                  <c:v>19663.190000000002</c:v>
                </c:pt>
                <c:pt idx="9">
                  <c:v>54.850000000000009</c:v>
                </c:pt>
                <c:pt idx="10">
                  <c:v>109133.16000000002</c:v>
                </c:pt>
                <c:pt idx="11">
                  <c:v>222069.53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850984"/>
        <c:axId val="33985333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4788</c:v>
                </c:pt>
                <c:pt idx="1">
                  <c:v>210</c:v>
                </c:pt>
                <c:pt idx="2">
                  <c:v>1748</c:v>
                </c:pt>
                <c:pt idx="3">
                  <c:v>350</c:v>
                </c:pt>
                <c:pt idx="4">
                  <c:v>3511</c:v>
                </c:pt>
                <c:pt idx="5">
                  <c:v>6572</c:v>
                </c:pt>
                <c:pt idx="6">
                  <c:v>3290</c:v>
                </c:pt>
                <c:pt idx="7">
                  <c:v>1299</c:v>
                </c:pt>
                <c:pt idx="8">
                  <c:v>262</c:v>
                </c:pt>
                <c:pt idx="9">
                  <c:v>2</c:v>
                </c:pt>
                <c:pt idx="10">
                  <c:v>8415</c:v>
                </c:pt>
                <c:pt idx="11">
                  <c:v>1040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50200"/>
        <c:axId val="339849808"/>
      </c:lineChart>
      <c:catAx>
        <c:axId val="339850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39849808"/>
        <c:crosses val="autoZero"/>
        <c:auto val="1"/>
        <c:lblAlgn val="ctr"/>
        <c:lblOffset val="100"/>
        <c:noMultiLvlLbl val="0"/>
      </c:catAx>
      <c:valAx>
        <c:axId val="3398498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39850200"/>
        <c:crosses val="autoZero"/>
        <c:crossBetween val="between"/>
      </c:valAx>
      <c:valAx>
        <c:axId val="33985333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39850984"/>
        <c:crosses val="max"/>
        <c:crossBetween val="between"/>
      </c:valAx>
      <c:catAx>
        <c:axId val="339850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98533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91.1</c:v>
                </c:pt>
                <c:pt idx="2">
                  <c:v>16415.689999999999</c:v>
                </c:pt>
                <c:pt idx="3">
                  <c:v>2972.74</c:v>
                </c:pt>
                <c:pt idx="4">
                  <c:v>4427.6499999999996</c:v>
                </c:pt>
                <c:pt idx="5">
                  <c:v>0</c:v>
                </c:pt>
                <c:pt idx="6">
                  <c:v>86258.17</c:v>
                </c:pt>
                <c:pt idx="7">
                  <c:v>2306.7399999999998</c:v>
                </c:pt>
                <c:pt idx="8">
                  <c:v>684.85</c:v>
                </c:pt>
                <c:pt idx="9">
                  <c:v>0</c:v>
                </c:pt>
                <c:pt idx="10">
                  <c:v>26567.989999999994</c:v>
                </c:pt>
                <c:pt idx="11">
                  <c:v>19971.349999999995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284896"/>
        <c:axId val="3398521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521</c:v>
                </c:pt>
                <c:pt idx="3">
                  <c:v>84</c:v>
                </c:pt>
                <c:pt idx="4">
                  <c:v>373</c:v>
                </c:pt>
                <c:pt idx="5">
                  <c:v>0</c:v>
                </c:pt>
                <c:pt idx="6">
                  <c:v>2582</c:v>
                </c:pt>
                <c:pt idx="7">
                  <c:v>71</c:v>
                </c:pt>
                <c:pt idx="8">
                  <c:v>20</c:v>
                </c:pt>
                <c:pt idx="9">
                  <c:v>0</c:v>
                </c:pt>
                <c:pt idx="10">
                  <c:v>4416</c:v>
                </c:pt>
                <c:pt idx="11">
                  <c:v>246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47064"/>
        <c:axId val="339849024"/>
      </c:lineChart>
      <c:catAx>
        <c:axId val="339847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39849024"/>
        <c:crosses val="autoZero"/>
        <c:auto val="1"/>
        <c:lblAlgn val="ctr"/>
        <c:lblOffset val="100"/>
        <c:noMultiLvlLbl val="0"/>
      </c:catAx>
      <c:valAx>
        <c:axId val="3398490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39847064"/>
        <c:crosses val="autoZero"/>
        <c:crossBetween val="between"/>
      </c:valAx>
      <c:valAx>
        <c:axId val="3398521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30284896"/>
        <c:crosses val="max"/>
        <c:crossBetween val="between"/>
      </c:valAx>
      <c:catAx>
        <c:axId val="43028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9852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（令和元年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28.5%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41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topLeftCell="A28"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>
      <c r="B5" s="17" t="s">
        <v>17</v>
      </c>
      <c r="C5" s="29">
        <f>SUM(C6:C13)</f>
        <v>705030</v>
      </c>
      <c r="D5" s="30">
        <f>SUM(E5:F5)</f>
        <v>219195</v>
      </c>
      <c r="E5" s="31">
        <f>SUM(E6:E13)</f>
        <v>109716</v>
      </c>
      <c r="F5" s="32">
        <f t="shared" ref="F5:G5" si="0">SUM(F6:F13)</f>
        <v>109479</v>
      </c>
      <c r="G5" s="29">
        <f t="shared" si="0"/>
        <v>219578</v>
      </c>
      <c r="H5" s="33">
        <f>D5/C5</f>
        <v>0.31090166375898898</v>
      </c>
      <c r="I5" s="26"/>
      <c r="J5" s="24">
        <f t="shared" ref="J5:J13" si="1">C5-D5-G5</f>
        <v>266257</v>
      </c>
      <c r="K5" s="58">
        <f>E5/C5</f>
        <v>0.15561890983362411</v>
      </c>
      <c r="L5" s="58">
        <f>F5/C5</f>
        <v>0.15528275392536489</v>
      </c>
    </row>
    <row r="6" spans="1:12" ht="20.100000000000001" customHeight="1" thickTop="1">
      <c r="B6" s="18" t="s">
        <v>18</v>
      </c>
      <c r="C6" s="34">
        <v>186816</v>
      </c>
      <c r="D6" s="35">
        <f t="shared" ref="D6:D13" si="2">SUM(E6:F6)</f>
        <v>44713</v>
      </c>
      <c r="E6" s="36">
        <v>24212</v>
      </c>
      <c r="F6" s="37">
        <v>20501</v>
      </c>
      <c r="G6" s="34">
        <v>60841</v>
      </c>
      <c r="H6" s="38">
        <f t="shared" ref="H6:H13" si="3">D6/C6</f>
        <v>0.23934245460774237</v>
      </c>
      <c r="I6" s="26"/>
      <c r="J6" s="24">
        <f t="shared" si="1"/>
        <v>81262</v>
      </c>
      <c r="K6" s="58">
        <f t="shared" ref="K6:K13" si="4">E6/C6</f>
        <v>0.12960346008907159</v>
      </c>
      <c r="L6" s="58">
        <f t="shared" ref="L6:L13" si="5">F6/C6</f>
        <v>0.10973899451867078</v>
      </c>
    </row>
    <row r="7" spans="1:12" ht="20.100000000000001" customHeight="1">
      <c r="B7" s="19" t="s">
        <v>19</v>
      </c>
      <c r="C7" s="39">
        <v>93110</v>
      </c>
      <c r="D7" s="40">
        <f t="shared" si="2"/>
        <v>30420</v>
      </c>
      <c r="E7" s="41">
        <v>14910</v>
      </c>
      <c r="F7" s="42">
        <v>15510</v>
      </c>
      <c r="G7" s="39">
        <v>28955</v>
      </c>
      <c r="H7" s="43">
        <f t="shared" si="3"/>
        <v>0.32671034260552034</v>
      </c>
      <c r="I7" s="26"/>
      <c r="J7" s="24">
        <f t="shared" si="1"/>
        <v>33735</v>
      </c>
      <c r="K7" s="58">
        <f t="shared" si="4"/>
        <v>0.16013317581355385</v>
      </c>
      <c r="L7" s="58">
        <f t="shared" si="5"/>
        <v>0.16657716679196649</v>
      </c>
    </row>
    <row r="8" spans="1:12" ht="20.100000000000001" customHeight="1">
      <c r="B8" s="19" t="s">
        <v>20</v>
      </c>
      <c r="C8" s="39">
        <v>51432</v>
      </c>
      <c r="D8" s="40">
        <f t="shared" si="2"/>
        <v>18822</v>
      </c>
      <c r="E8" s="41">
        <v>9319</v>
      </c>
      <c r="F8" s="42">
        <v>9503</v>
      </c>
      <c r="G8" s="39">
        <v>15221</v>
      </c>
      <c r="H8" s="43">
        <f t="shared" si="3"/>
        <v>0.36595893607092861</v>
      </c>
      <c r="I8" s="26"/>
      <c r="J8" s="24">
        <f t="shared" si="1"/>
        <v>17389</v>
      </c>
      <c r="K8" s="58">
        <f t="shared" si="4"/>
        <v>0.1811906983978846</v>
      </c>
      <c r="L8" s="58">
        <f t="shared" si="5"/>
        <v>0.18476823767304401</v>
      </c>
    </row>
    <row r="9" spans="1:12" ht="20.100000000000001" customHeight="1">
      <c r="B9" s="19" t="s">
        <v>21</v>
      </c>
      <c r="C9" s="39">
        <v>32014</v>
      </c>
      <c r="D9" s="40">
        <f t="shared" si="2"/>
        <v>9712</v>
      </c>
      <c r="E9" s="41">
        <v>5011</v>
      </c>
      <c r="F9" s="42">
        <v>4701</v>
      </c>
      <c r="G9" s="39">
        <v>10204</v>
      </c>
      <c r="H9" s="43">
        <f t="shared" si="3"/>
        <v>0.30336727681639281</v>
      </c>
      <c r="I9" s="26"/>
      <c r="J9" s="24">
        <f t="shared" si="1"/>
        <v>12098</v>
      </c>
      <c r="K9" s="58">
        <f t="shared" si="4"/>
        <v>0.15652527019428999</v>
      </c>
      <c r="L9" s="58">
        <f t="shared" si="5"/>
        <v>0.14684200662210284</v>
      </c>
    </row>
    <row r="10" spans="1:12" ht="20.100000000000001" customHeight="1">
      <c r="B10" s="19" t="s">
        <v>22</v>
      </c>
      <c r="C10" s="39">
        <v>45102</v>
      </c>
      <c r="D10" s="40">
        <f t="shared" si="2"/>
        <v>14347</v>
      </c>
      <c r="E10" s="41">
        <v>6990</v>
      </c>
      <c r="F10" s="42">
        <v>7357</v>
      </c>
      <c r="G10" s="39">
        <v>13978</v>
      </c>
      <c r="H10" s="43">
        <f t="shared" si="3"/>
        <v>0.31810119285175825</v>
      </c>
      <c r="I10" s="26"/>
      <c r="J10" s="24">
        <f t="shared" si="1"/>
        <v>16777</v>
      </c>
      <c r="K10" s="58">
        <f t="shared" si="4"/>
        <v>0.15498204070772914</v>
      </c>
      <c r="L10" s="58">
        <f t="shared" si="5"/>
        <v>0.16311915214402908</v>
      </c>
    </row>
    <row r="11" spans="1:12" ht="20.100000000000001" customHeight="1">
      <c r="B11" s="19" t="s">
        <v>23</v>
      </c>
      <c r="C11" s="39">
        <v>99730</v>
      </c>
      <c r="D11" s="40">
        <f t="shared" si="2"/>
        <v>31311</v>
      </c>
      <c r="E11" s="41">
        <v>15124</v>
      </c>
      <c r="F11" s="42">
        <v>16187</v>
      </c>
      <c r="G11" s="39">
        <v>31917</v>
      </c>
      <c r="H11" s="43">
        <f t="shared" si="3"/>
        <v>0.3139576857515291</v>
      </c>
      <c r="I11" s="26"/>
      <c r="J11" s="24">
        <f t="shared" si="1"/>
        <v>36502</v>
      </c>
      <c r="K11" s="58">
        <f t="shared" si="4"/>
        <v>0.1516494535245162</v>
      </c>
      <c r="L11" s="58">
        <f t="shared" si="5"/>
        <v>0.16230823222701293</v>
      </c>
    </row>
    <row r="12" spans="1:12" ht="20.100000000000001" customHeight="1">
      <c r="B12" s="19" t="s">
        <v>24</v>
      </c>
      <c r="C12" s="39">
        <v>138393</v>
      </c>
      <c r="D12" s="40">
        <f t="shared" si="2"/>
        <v>49412</v>
      </c>
      <c r="E12" s="41">
        <v>24600</v>
      </c>
      <c r="F12" s="42">
        <v>24812</v>
      </c>
      <c r="G12" s="39">
        <v>40882</v>
      </c>
      <c r="H12" s="43">
        <f t="shared" si="3"/>
        <v>0.35704117982845951</v>
      </c>
      <c r="I12" s="26"/>
      <c r="J12" s="24">
        <f t="shared" si="1"/>
        <v>48099</v>
      </c>
      <c r="K12" s="58">
        <f t="shared" si="4"/>
        <v>0.17775465522100106</v>
      </c>
      <c r="L12" s="58">
        <f t="shared" si="5"/>
        <v>0.17928652460745848</v>
      </c>
    </row>
    <row r="13" spans="1:12" ht="20.100000000000001" customHeight="1">
      <c r="B13" s="19" t="s">
        <v>25</v>
      </c>
      <c r="C13" s="39">
        <v>58433</v>
      </c>
      <c r="D13" s="40">
        <f t="shared" si="2"/>
        <v>20458</v>
      </c>
      <c r="E13" s="41">
        <v>9550</v>
      </c>
      <c r="F13" s="42">
        <v>10908</v>
      </c>
      <c r="G13" s="39">
        <v>17580</v>
      </c>
      <c r="H13" s="43">
        <f t="shared" si="3"/>
        <v>0.3501103828316191</v>
      </c>
      <c r="I13" s="26"/>
      <c r="J13" s="24">
        <f t="shared" si="1"/>
        <v>20395</v>
      </c>
      <c r="K13" s="58">
        <f t="shared" si="4"/>
        <v>0.16343504526551778</v>
      </c>
      <c r="L13" s="58">
        <f t="shared" si="5"/>
        <v>0.18667533756610136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topLeftCell="A52"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43</v>
      </c>
      <c r="B1" s="13"/>
    </row>
    <row r="2" spans="1:12" ht="14.1" customHeight="1">
      <c r="K2" s="44" t="s">
        <v>2</v>
      </c>
    </row>
    <row r="3" spans="1:12" ht="20.100000000000001" customHeight="1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>
      <c r="B4" s="194" t="s">
        <v>67</v>
      </c>
      <c r="C4" s="195"/>
      <c r="D4" s="45">
        <f>SUM(D5:D7)</f>
        <v>7615</v>
      </c>
      <c r="E4" s="46">
        <f t="shared" ref="E4:K4" si="0">SUM(E5:E7)</f>
        <v>5319</v>
      </c>
      <c r="F4" s="46">
        <f t="shared" si="0"/>
        <v>8690</v>
      </c>
      <c r="G4" s="46">
        <f t="shared" si="0"/>
        <v>5211</v>
      </c>
      <c r="H4" s="46">
        <f t="shared" si="0"/>
        <v>4346</v>
      </c>
      <c r="I4" s="46">
        <f t="shared" si="0"/>
        <v>5266</v>
      </c>
      <c r="J4" s="45">
        <f t="shared" si="0"/>
        <v>3124</v>
      </c>
      <c r="K4" s="47">
        <f t="shared" si="0"/>
        <v>39571</v>
      </c>
      <c r="L4" s="55">
        <f>K4/人口統計!D5</f>
        <v>0.1805287529368827</v>
      </c>
    </row>
    <row r="5" spans="1:12" ht="20.100000000000001" customHeight="1">
      <c r="B5" s="117"/>
      <c r="C5" s="118" t="s">
        <v>15</v>
      </c>
      <c r="D5" s="48">
        <v>936</v>
      </c>
      <c r="E5" s="49">
        <v>770</v>
      </c>
      <c r="F5" s="49">
        <v>811</v>
      </c>
      <c r="G5" s="49">
        <v>605</v>
      </c>
      <c r="H5" s="49">
        <v>491</v>
      </c>
      <c r="I5" s="49">
        <v>506</v>
      </c>
      <c r="J5" s="48">
        <v>322</v>
      </c>
      <c r="K5" s="50">
        <f>SUM(D5:J5)</f>
        <v>4441</v>
      </c>
      <c r="L5" s="56">
        <f>K5/人口統計!D5</f>
        <v>2.0260498642761013E-2</v>
      </c>
    </row>
    <row r="6" spans="1:12" ht="20.100000000000001" customHeight="1">
      <c r="B6" s="117"/>
      <c r="C6" s="118" t="s">
        <v>145</v>
      </c>
      <c r="D6" s="48">
        <v>3296</v>
      </c>
      <c r="E6" s="49">
        <v>2112</v>
      </c>
      <c r="F6" s="49">
        <v>3062</v>
      </c>
      <c r="G6" s="49">
        <v>1647</v>
      </c>
      <c r="H6" s="49">
        <v>1286</v>
      </c>
      <c r="I6" s="49">
        <v>1364</v>
      </c>
      <c r="J6" s="48">
        <v>808</v>
      </c>
      <c r="K6" s="50">
        <f>SUM(D6:J6)</f>
        <v>13575</v>
      </c>
      <c r="L6" s="56">
        <f>K6/人口統計!D5</f>
        <v>6.1931157188804487E-2</v>
      </c>
    </row>
    <row r="7" spans="1:12" ht="20.100000000000001" customHeight="1">
      <c r="B7" s="117"/>
      <c r="C7" s="119" t="s">
        <v>144</v>
      </c>
      <c r="D7" s="51">
        <v>3383</v>
      </c>
      <c r="E7" s="52">
        <v>2437</v>
      </c>
      <c r="F7" s="52">
        <v>4817</v>
      </c>
      <c r="G7" s="52">
        <v>2959</v>
      </c>
      <c r="H7" s="52">
        <v>2569</v>
      </c>
      <c r="I7" s="52">
        <v>3396</v>
      </c>
      <c r="J7" s="51">
        <v>1994</v>
      </c>
      <c r="K7" s="53">
        <f>SUM(D7:J7)</f>
        <v>21555</v>
      </c>
      <c r="L7" s="57">
        <f>K7/人口統計!D5</f>
        <v>9.8337097105317184E-2</v>
      </c>
    </row>
    <row r="8" spans="1:12" ht="20.100000000000001" customHeight="1" thickBot="1">
      <c r="B8" s="194" t="s">
        <v>68</v>
      </c>
      <c r="C8" s="195"/>
      <c r="D8" s="45">
        <v>77</v>
      </c>
      <c r="E8" s="46">
        <v>124</v>
      </c>
      <c r="F8" s="46">
        <v>90</v>
      </c>
      <c r="G8" s="46">
        <v>110</v>
      </c>
      <c r="H8" s="46">
        <v>82</v>
      </c>
      <c r="I8" s="46">
        <v>68</v>
      </c>
      <c r="J8" s="45">
        <v>55</v>
      </c>
      <c r="K8" s="47">
        <f>SUM(D8:J8)</f>
        <v>606</v>
      </c>
      <c r="L8" s="80"/>
    </row>
    <row r="9" spans="1:12" ht="20.100000000000001" customHeight="1" thickTop="1">
      <c r="B9" s="196" t="s">
        <v>35</v>
      </c>
      <c r="C9" s="197"/>
      <c r="D9" s="35">
        <f>D4+D8</f>
        <v>7692</v>
      </c>
      <c r="E9" s="34">
        <f t="shared" ref="E9:K9" si="1">E4+E8</f>
        <v>5443</v>
      </c>
      <c r="F9" s="34">
        <f t="shared" si="1"/>
        <v>8780</v>
      </c>
      <c r="G9" s="34">
        <f t="shared" si="1"/>
        <v>5321</v>
      </c>
      <c r="H9" s="34">
        <f t="shared" si="1"/>
        <v>4428</v>
      </c>
      <c r="I9" s="34">
        <f t="shared" si="1"/>
        <v>5334</v>
      </c>
      <c r="J9" s="35">
        <f t="shared" si="1"/>
        <v>3179</v>
      </c>
      <c r="K9" s="54">
        <f t="shared" si="1"/>
        <v>40177</v>
      </c>
      <c r="L9" s="81"/>
    </row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42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>
      <c r="B24" s="198" t="s">
        <v>18</v>
      </c>
      <c r="C24" s="199"/>
      <c r="D24" s="45">
        <v>1331</v>
      </c>
      <c r="E24" s="46">
        <v>872</v>
      </c>
      <c r="F24" s="46">
        <v>1240</v>
      </c>
      <c r="G24" s="46">
        <v>771</v>
      </c>
      <c r="H24" s="46">
        <v>647</v>
      </c>
      <c r="I24" s="46">
        <v>882</v>
      </c>
      <c r="J24" s="45">
        <v>546</v>
      </c>
      <c r="K24" s="47">
        <f>SUM(D24:J24)</f>
        <v>6289</v>
      </c>
      <c r="L24" s="55">
        <f>K24/人口統計!D6</f>
        <v>0.14065260662447163</v>
      </c>
    </row>
    <row r="25" spans="1:12" ht="20.100000000000001" customHeight="1">
      <c r="B25" s="192" t="s">
        <v>44</v>
      </c>
      <c r="C25" s="193"/>
      <c r="D25" s="45">
        <v>1145</v>
      </c>
      <c r="E25" s="46">
        <v>989</v>
      </c>
      <c r="F25" s="46">
        <v>1170</v>
      </c>
      <c r="G25" s="46">
        <v>749</v>
      </c>
      <c r="H25" s="46">
        <v>597</v>
      </c>
      <c r="I25" s="46">
        <v>655</v>
      </c>
      <c r="J25" s="45">
        <v>396</v>
      </c>
      <c r="K25" s="47">
        <f t="shared" ref="K25:K31" si="2">SUM(D25:J25)</f>
        <v>5701</v>
      </c>
      <c r="L25" s="55">
        <f>K25/人口統計!D7</f>
        <v>0.18740959894806047</v>
      </c>
    </row>
    <row r="26" spans="1:12" ht="20.100000000000001" customHeight="1">
      <c r="B26" s="192" t="s">
        <v>45</v>
      </c>
      <c r="C26" s="193"/>
      <c r="D26" s="45">
        <v>834</v>
      </c>
      <c r="E26" s="46">
        <v>480</v>
      </c>
      <c r="F26" s="46">
        <v>865</v>
      </c>
      <c r="G26" s="46">
        <v>532</v>
      </c>
      <c r="H26" s="46">
        <v>440</v>
      </c>
      <c r="I26" s="46">
        <v>490</v>
      </c>
      <c r="J26" s="45">
        <v>308</v>
      </c>
      <c r="K26" s="47">
        <f t="shared" si="2"/>
        <v>3949</v>
      </c>
      <c r="L26" s="55">
        <f>K26/人口統計!D8</f>
        <v>0.20980767187333971</v>
      </c>
    </row>
    <row r="27" spans="1:12" ht="20.100000000000001" customHeight="1">
      <c r="B27" s="192" t="s">
        <v>46</v>
      </c>
      <c r="C27" s="193"/>
      <c r="D27" s="45">
        <v>268</v>
      </c>
      <c r="E27" s="46">
        <v>169</v>
      </c>
      <c r="F27" s="46">
        <v>355</v>
      </c>
      <c r="G27" s="46">
        <v>194</v>
      </c>
      <c r="H27" s="46">
        <v>188</v>
      </c>
      <c r="I27" s="46">
        <v>201</v>
      </c>
      <c r="J27" s="45">
        <v>119</v>
      </c>
      <c r="K27" s="47">
        <f t="shared" si="2"/>
        <v>1494</v>
      </c>
      <c r="L27" s="55">
        <f>K27/人口統計!D9</f>
        <v>0.15383031301482702</v>
      </c>
    </row>
    <row r="28" spans="1:12" ht="20.100000000000001" customHeight="1">
      <c r="B28" s="192" t="s">
        <v>47</v>
      </c>
      <c r="C28" s="193"/>
      <c r="D28" s="45">
        <v>398</v>
      </c>
      <c r="E28" s="46">
        <v>277</v>
      </c>
      <c r="F28" s="46">
        <v>498</v>
      </c>
      <c r="G28" s="46">
        <v>328</v>
      </c>
      <c r="H28" s="46">
        <v>265</v>
      </c>
      <c r="I28" s="46">
        <v>360</v>
      </c>
      <c r="J28" s="45">
        <v>192</v>
      </c>
      <c r="K28" s="47">
        <f t="shared" si="2"/>
        <v>2318</v>
      </c>
      <c r="L28" s="55">
        <f>K28/人口統計!D10</f>
        <v>0.16156687809298112</v>
      </c>
    </row>
    <row r="29" spans="1:12" ht="20.100000000000001" customHeight="1">
      <c r="B29" s="192" t="s">
        <v>48</v>
      </c>
      <c r="C29" s="193"/>
      <c r="D29" s="45">
        <v>800</v>
      </c>
      <c r="E29" s="46">
        <v>604</v>
      </c>
      <c r="F29" s="46">
        <v>1430</v>
      </c>
      <c r="G29" s="46">
        <v>722</v>
      </c>
      <c r="H29" s="46">
        <v>629</v>
      </c>
      <c r="I29" s="46">
        <v>714</v>
      </c>
      <c r="J29" s="45">
        <v>445</v>
      </c>
      <c r="K29" s="47">
        <f t="shared" si="2"/>
        <v>5344</v>
      </c>
      <c r="L29" s="55">
        <f>K29/人口統計!D11</f>
        <v>0.17067484270703587</v>
      </c>
    </row>
    <row r="30" spans="1:12" ht="20.100000000000001" customHeight="1">
      <c r="B30" s="192" t="s">
        <v>49</v>
      </c>
      <c r="C30" s="193"/>
      <c r="D30" s="45">
        <v>2350</v>
      </c>
      <c r="E30" s="46">
        <v>1553</v>
      </c>
      <c r="F30" s="46">
        <v>2308</v>
      </c>
      <c r="G30" s="46">
        <v>1476</v>
      </c>
      <c r="H30" s="46">
        <v>1251</v>
      </c>
      <c r="I30" s="46">
        <v>1414</v>
      </c>
      <c r="J30" s="45">
        <v>778</v>
      </c>
      <c r="K30" s="47">
        <f t="shared" si="2"/>
        <v>11130</v>
      </c>
      <c r="L30" s="55">
        <f>K30/人口統計!D12</f>
        <v>0.22524892738606006</v>
      </c>
    </row>
    <row r="31" spans="1:12" ht="20.100000000000001" customHeight="1" thickBot="1">
      <c r="B31" s="198" t="s">
        <v>25</v>
      </c>
      <c r="C31" s="199"/>
      <c r="D31" s="45">
        <v>489</v>
      </c>
      <c r="E31" s="46">
        <v>375</v>
      </c>
      <c r="F31" s="46">
        <v>824</v>
      </c>
      <c r="G31" s="46">
        <v>439</v>
      </c>
      <c r="H31" s="46">
        <v>329</v>
      </c>
      <c r="I31" s="46">
        <v>550</v>
      </c>
      <c r="J31" s="45">
        <v>340</v>
      </c>
      <c r="K31" s="47">
        <f t="shared" si="2"/>
        <v>3346</v>
      </c>
      <c r="L31" s="59">
        <f>K31/人口統計!D13</f>
        <v>0.16355459966761168</v>
      </c>
    </row>
    <row r="32" spans="1:12" ht="20.100000000000001" customHeight="1" thickTop="1">
      <c r="B32" s="190" t="s">
        <v>50</v>
      </c>
      <c r="C32" s="191"/>
      <c r="D32" s="35">
        <f>SUM(D24:D31)</f>
        <v>7615</v>
      </c>
      <c r="E32" s="34">
        <f t="shared" ref="E32:J32" si="3">SUM(E24:E31)</f>
        <v>5319</v>
      </c>
      <c r="F32" s="34">
        <f t="shared" si="3"/>
        <v>8690</v>
      </c>
      <c r="G32" s="34">
        <f t="shared" si="3"/>
        <v>5211</v>
      </c>
      <c r="H32" s="34">
        <f t="shared" si="3"/>
        <v>4346</v>
      </c>
      <c r="I32" s="34">
        <f t="shared" si="3"/>
        <v>5266</v>
      </c>
      <c r="J32" s="35">
        <f t="shared" si="3"/>
        <v>3124</v>
      </c>
      <c r="K32" s="54">
        <f>SUM(K24:K31)</f>
        <v>39571</v>
      </c>
      <c r="L32" s="60">
        <f>K32/人口統計!D5</f>
        <v>0.1805287529368827</v>
      </c>
    </row>
    <row r="33" spans="3:3" ht="20.100000000000001" customHeight="1">
      <c r="C33" s="14" t="s">
        <v>51</v>
      </c>
    </row>
    <row r="34" spans="3:3" ht="20.100000000000001" customHeight="1"/>
    <row r="35" spans="3:3" ht="20.100000000000001" customHeight="1"/>
    <row r="36" spans="3:3" ht="20.100000000000001" customHeight="1"/>
    <row r="37" spans="3:3" ht="20.100000000000001" customHeight="1"/>
    <row r="38" spans="3:3" ht="20.100000000000001" customHeight="1"/>
    <row r="39" spans="3:3" ht="20.100000000000001" customHeight="1"/>
    <row r="40" spans="3:3" ht="20.100000000000001" customHeight="1"/>
    <row r="41" spans="3:3" ht="20.100000000000001" customHeight="1"/>
    <row r="42" spans="3:3" ht="20.100000000000001" customHeight="1"/>
    <row r="43" spans="3:3" ht="20.100000000000001" customHeight="1"/>
    <row r="44" spans="3:3" ht="20.100000000000001" customHeight="1"/>
    <row r="45" spans="3:3" ht="20.100000000000001" customHeight="1"/>
    <row r="46" spans="3:3" ht="20.100000000000001" customHeight="1"/>
    <row r="47" spans="3:3" ht="20.100000000000001" customHeight="1"/>
    <row r="48" spans="3: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12"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topLeftCell="F34"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6" width="8.625" style="14" customWidth="1"/>
    <col min="17" max="18" width="15.25" style="14" bestFit="1" customWidth="1"/>
    <col min="19" max="19" width="16.375" style="14" bestFit="1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53</v>
      </c>
    </row>
    <row r="2" spans="1:19" ht="20.100000000000001" customHeight="1"/>
    <row r="3" spans="1:19" ht="20.100000000000001" customHeight="1" thickBot="1">
      <c r="B3" s="202"/>
      <c r="C3" s="202"/>
      <c r="D3" s="202" t="s">
        <v>122</v>
      </c>
      <c r="E3" s="202"/>
      <c r="F3" s="202" t="s">
        <v>123</v>
      </c>
      <c r="G3" s="202"/>
      <c r="H3" s="202" t="s">
        <v>124</v>
      </c>
      <c r="I3" s="202"/>
      <c r="J3" s="202" t="s">
        <v>125</v>
      </c>
      <c r="K3" s="202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>
      <c r="B4" s="204"/>
      <c r="C4" s="204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03" t="s">
        <v>114</v>
      </c>
      <c r="C5" s="203"/>
      <c r="D5" s="150">
        <v>5374</v>
      </c>
      <c r="E5" s="149">
        <v>296054.98999999993</v>
      </c>
      <c r="F5" s="151">
        <v>1711</v>
      </c>
      <c r="G5" s="152">
        <v>32511.87000000001</v>
      </c>
      <c r="H5" s="150">
        <v>555</v>
      </c>
      <c r="I5" s="149">
        <v>116179.99999999999</v>
      </c>
      <c r="J5" s="151">
        <v>1082</v>
      </c>
      <c r="K5" s="152">
        <v>345794.27</v>
      </c>
      <c r="M5" s="162">
        <f>Q5+Q7</f>
        <v>39802</v>
      </c>
      <c r="N5" s="121" t="s">
        <v>108</v>
      </c>
      <c r="O5" s="122"/>
      <c r="P5" s="134"/>
      <c r="Q5" s="123">
        <v>31487</v>
      </c>
      <c r="R5" s="124">
        <v>1924614.8500000008</v>
      </c>
      <c r="S5" s="124">
        <f>R5/Q5*100</f>
        <v>6112.4109950138172</v>
      </c>
    </row>
    <row r="6" spans="1:19" ht="20.100000000000001" customHeight="1">
      <c r="B6" s="200" t="s">
        <v>115</v>
      </c>
      <c r="C6" s="200"/>
      <c r="D6" s="153">
        <v>4661</v>
      </c>
      <c r="E6" s="154">
        <v>284338.99000000005</v>
      </c>
      <c r="F6" s="155">
        <v>1464</v>
      </c>
      <c r="G6" s="156">
        <v>27895.57</v>
      </c>
      <c r="H6" s="153">
        <v>513</v>
      </c>
      <c r="I6" s="154">
        <v>100225.55</v>
      </c>
      <c r="J6" s="155">
        <v>881</v>
      </c>
      <c r="K6" s="156">
        <v>259721.88</v>
      </c>
      <c r="M6" s="58"/>
      <c r="N6" s="125"/>
      <c r="O6" s="94" t="s">
        <v>105</v>
      </c>
      <c r="P6" s="107"/>
      <c r="Q6" s="98">
        <f>Q5/Q$13</f>
        <v>0.6168720490566777</v>
      </c>
      <c r="R6" s="99">
        <f>R5/R$13</f>
        <v>0.3814281112818374</v>
      </c>
      <c r="S6" s="100" t="s">
        <v>107</v>
      </c>
    </row>
    <row r="7" spans="1:19" ht="20.100000000000001" customHeight="1">
      <c r="B7" s="200" t="s">
        <v>116</v>
      </c>
      <c r="C7" s="200"/>
      <c r="D7" s="153">
        <v>2890</v>
      </c>
      <c r="E7" s="154">
        <v>183557.47</v>
      </c>
      <c r="F7" s="155">
        <v>978</v>
      </c>
      <c r="G7" s="156">
        <v>18255.859999999997</v>
      </c>
      <c r="H7" s="153">
        <v>540</v>
      </c>
      <c r="I7" s="154">
        <v>115013.88</v>
      </c>
      <c r="J7" s="155">
        <v>649</v>
      </c>
      <c r="K7" s="156">
        <v>199478.55999999997</v>
      </c>
      <c r="M7" s="58"/>
      <c r="N7" s="126" t="s">
        <v>109</v>
      </c>
      <c r="O7" s="127"/>
      <c r="P7" s="135"/>
      <c r="Q7" s="128">
        <v>8315</v>
      </c>
      <c r="R7" s="129">
        <v>159696.28000000003</v>
      </c>
      <c r="S7" s="129">
        <f>R7/Q7*100</f>
        <v>1920.5806374022852</v>
      </c>
    </row>
    <row r="8" spans="1:19" ht="20.100000000000001" customHeight="1">
      <c r="B8" s="200" t="s">
        <v>117</v>
      </c>
      <c r="C8" s="200"/>
      <c r="D8" s="153">
        <v>1074</v>
      </c>
      <c r="E8" s="154">
        <v>65349.639999999992</v>
      </c>
      <c r="F8" s="155">
        <v>319</v>
      </c>
      <c r="G8" s="156">
        <v>6057.2899999999981</v>
      </c>
      <c r="H8" s="153">
        <v>77</v>
      </c>
      <c r="I8" s="154">
        <v>16370.52</v>
      </c>
      <c r="J8" s="155">
        <v>356</v>
      </c>
      <c r="K8" s="156">
        <v>108173.05000000002</v>
      </c>
      <c r="L8" s="89"/>
      <c r="M8" s="88"/>
      <c r="N8" s="130"/>
      <c r="O8" s="94" t="s">
        <v>105</v>
      </c>
      <c r="P8" s="107"/>
      <c r="Q8" s="98">
        <f>Q7/Q$13</f>
        <v>0.16290186705326881</v>
      </c>
      <c r="R8" s="99">
        <f>R7/R$13</f>
        <v>3.1649267623148312E-2</v>
      </c>
      <c r="S8" s="100" t="s">
        <v>106</v>
      </c>
    </row>
    <row r="9" spans="1:19" ht="20.100000000000001" customHeight="1">
      <c r="B9" s="200" t="s">
        <v>118</v>
      </c>
      <c r="C9" s="200"/>
      <c r="D9" s="153">
        <v>1825</v>
      </c>
      <c r="E9" s="154">
        <v>121381.76000000002</v>
      </c>
      <c r="F9" s="155">
        <v>439</v>
      </c>
      <c r="G9" s="156">
        <v>9318.32</v>
      </c>
      <c r="H9" s="153">
        <v>303</v>
      </c>
      <c r="I9" s="154">
        <v>60708.799999999996</v>
      </c>
      <c r="J9" s="155">
        <v>378</v>
      </c>
      <c r="K9" s="156">
        <v>111892.92</v>
      </c>
      <c r="L9" s="89"/>
      <c r="M9" s="88"/>
      <c r="N9" s="126" t="s">
        <v>110</v>
      </c>
      <c r="O9" s="127"/>
      <c r="P9" s="135"/>
      <c r="Q9" s="128">
        <v>4353</v>
      </c>
      <c r="R9" s="129">
        <v>909787.46000000008</v>
      </c>
      <c r="S9" s="129">
        <f>R9/Q9*100</f>
        <v>20900.240294050083</v>
      </c>
    </row>
    <row r="10" spans="1:19" ht="20.100000000000001" customHeight="1">
      <c r="B10" s="200" t="s">
        <v>119</v>
      </c>
      <c r="C10" s="200"/>
      <c r="D10" s="153">
        <v>3980</v>
      </c>
      <c r="E10" s="154">
        <v>262294.49</v>
      </c>
      <c r="F10" s="155">
        <v>672</v>
      </c>
      <c r="G10" s="156">
        <v>14844.109999999999</v>
      </c>
      <c r="H10" s="153">
        <v>604</v>
      </c>
      <c r="I10" s="154">
        <v>135450.35999999999</v>
      </c>
      <c r="J10" s="155">
        <v>1016</v>
      </c>
      <c r="K10" s="156">
        <v>305289.99999999994</v>
      </c>
      <c r="L10" s="89"/>
      <c r="M10" s="88"/>
      <c r="N10" s="95"/>
      <c r="O10" s="94" t="s">
        <v>105</v>
      </c>
      <c r="P10" s="107"/>
      <c r="Q10" s="98">
        <f>Q9/Q$13</f>
        <v>8.5281037556569947E-2</v>
      </c>
      <c r="R10" s="99">
        <f>R9/R$13</f>
        <v>0.1803054322976361</v>
      </c>
      <c r="S10" s="100" t="s">
        <v>106</v>
      </c>
    </row>
    <row r="11" spans="1:19" ht="20.100000000000001" customHeight="1">
      <c r="B11" s="200" t="s">
        <v>120</v>
      </c>
      <c r="C11" s="200"/>
      <c r="D11" s="153">
        <v>8906</v>
      </c>
      <c r="E11" s="154">
        <v>532632.2300000001</v>
      </c>
      <c r="F11" s="155">
        <v>2049</v>
      </c>
      <c r="G11" s="156">
        <v>36854.62000000001</v>
      </c>
      <c r="H11" s="153">
        <v>1446</v>
      </c>
      <c r="I11" s="154">
        <v>305733.36</v>
      </c>
      <c r="J11" s="155">
        <v>1740</v>
      </c>
      <c r="K11" s="156">
        <v>489964.5</v>
      </c>
      <c r="L11" s="89"/>
      <c r="M11" s="88"/>
      <c r="N11" s="126" t="s">
        <v>111</v>
      </c>
      <c r="O11" s="127"/>
      <c r="P11" s="135"/>
      <c r="Q11" s="101">
        <v>6888</v>
      </c>
      <c r="R11" s="102">
        <v>2051714.2199999995</v>
      </c>
      <c r="S11" s="102">
        <f>R11/Q11*100</f>
        <v>29786.791811846684</v>
      </c>
    </row>
    <row r="12" spans="1:19" ht="20.100000000000001" customHeight="1" thickBot="1">
      <c r="B12" s="201" t="s">
        <v>121</v>
      </c>
      <c r="C12" s="201"/>
      <c r="D12" s="157">
        <v>2777</v>
      </c>
      <c r="E12" s="158">
        <v>179005.27999999997</v>
      </c>
      <c r="F12" s="159">
        <v>683</v>
      </c>
      <c r="G12" s="160">
        <v>13958.64</v>
      </c>
      <c r="H12" s="157">
        <v>315</v>
      </c>
      <c r="I12" s="158">
        <v>60104.990000000005</v>
      </c>
      <c r="J12" s="159">
        <v>786</v>
      </c>
      <c r="K12" s="160">
        <v>231399.04000000001</v>
      </c>
      <c r="L12" s="89"/>
      <c r="M12" s="88"/>
      <c r="N12" s="125"/>
      <c r="O12" s="84" t="s">
        <v>105</v>
      </c>
      <c r="P12" s="108"/>
      <c r="Q12" s="103">
        <f>Q11/Q$13</f>
        <v>0.13494504633348353</v>
      </c>
      <c r="R12" s="104">
        <f>R11/R$13</f>
        <v>0.40661718879737818</v>
      </c>
      <c r="S12" s="105" t="s">
        <v>106</v>
      </c>
    </row>
    <row r="13" spans="1:19" ht="20.100000000000001" customHeight="1" thickTop="1">
      <c r="B13" s="161" t="s">
        <v>126</v>
      </c>
      <c r="C13" s="161"/>
      <c r="D13" s="150">
        <v>31487</v>
      </c>
      <c r="E13" s="149">
        <v>1924614.8500000008</v>
      </c>
      <c r="F13" s="151">
        <v>8315</v>
      </c>
      <c r="G13" s="152">
        <v>159696.28000000003</v>
      </c>
      <c r="H13" s="150">
        <v>4353</v>
      </c>
      <c r="I13" s="149">
        <v>909787.46000000008</v>
      </c>
      <c r="J13" s="151">
        <v>6888</v>
      </c>
      <c r="K13" s="152">
        <v>2051714.2199999995</v>
      </c>
      <c r="M13" s="58"/>
      <c r="N13" s="131" t="s">
        <v>112</v>
      </c>
      <c r="O13" s="132"/>
      <c r="P13" s="133"/>
      <c r="Q13" s="96">
        <f>Q5+Q7+Q9+Q11</f>
        <v>51043</v>
      </c>
      <c r="R13" s="97">
        <f>R5+R7+R9+R11</f>
        <v>5045812.8100000005</v>
      </c>
      <c r="S13" s="97">
        <f>R13/Q13*100</f>
        <v>9885.415845463629</v>
      </c>
    </row>
    <row r="14" spans="1:19" ht="20.100000000000001" customHeight="1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>
      <c r="M16" s="14" t="s">
        <v>133</v>
      </c>
      <c r="N16" s="58">
        <f>D5/(D5+F5+H5+J5)</f>
        <v>0.61614308644806237</v>
      </c>
      <c r="O16" s="58">
        <f>F5/(D5+F5+H5+J5)</f>
        <v>0.19617060307268974</v>
      </c>
      <c r="P16" s="58">
        <f>H5/(D5+F5+H5+J5)</f>
        <v>6.3632194450814028E-2</v>
      </c>
      <c r="Q16" s="58">
        <f>J5/(D5+F5+H5+J5)</f>
        <v>0.12405411602843384</v>
      </c>
    </row>
    <row r="17" spans="13:17" ht="20.100000000000001" customHeight="1">
      <c r="M17" s="14" t="s">
        <v>134</v>
      </c>
      <c r="N17" s="58">
        <f t="shared" ref="N17:N23" si="0">D6/(D6+F6+H6+J6)</f>
        <v>0.61989626280090437</v>
      </c>
      <c r="O17" s="58">
        <f t="shared" ref="O17:O23" si="1">F6/(D6+F6+H6+J6)</f>
        <v>0.19470674291794121</v>
      </c>
      <c r="P17" s="58">
        <f t="shared" ref="P17:P23" si="2">H6/(D6+F6+H6+J6)</f>
        <v>6.8227157866737595E-2</v>
      </c>
      <c r="Q17" s="58">
        <f t="shared" ref="Q17:Q23" si="3">J6/(D6+F6+H6+J6)</f>
        <v>0.11716983641441681</v>
      </c>
    </row>
    <row r="18" spans="13:17" ht="20.100000000000001" customHeight="1">
      <c r="M18" s="14" t="s">
        <v>135</v>
      </c>
      <c r="N18" s="58">
        <f t="shared" si="0"/>
        <v>0.57148507019972317</v>
      </c>
      <c r="O18" s="58">
        <f t="shared" si="1"/>
        <v>0.19339529365236305</v>
      </c>
      <c r="P18" s="58">
        <f t="shared" si="2"/>
        <v>0.10678267747676488</v>
      </c>
      <c r="Q18" s="58">
        <f t="shared" si="3"/>
        <v>0.12833695867114892</v>
      </c>
    </row>
    <row r="19" spans="13:17" ht="20.100000000000001" customHeight="1">
      <c r="M19" s="14" t="s">
        <v>136</v>
      </c>
      <c r="N19" s="58">
        <f t="shared" si="0"/>
        <v>0.58817086527929896</v>
      </c>
      <c r="O19" s="58">
        <f t="shared" si="1"/>
        <v>0.1746987951807229</v>
      </c>
      <c r="P19" s="58">
        <f t="shared" si="2"/>
        <v>4.2168674698795178E-2</v>
      </c>
      <c r="Q19" s="58">
        <f t="shared" si="3"/>
        <v>0.19496166484118291</v>
      </c>
    </row>
    <row r="20" spans="13:17" ht="20.100000000000001" customHeight="1">
      <c r="M20" s="14" t="s">
        <v>137</v>
      </c>
      <c r="N20" s="58">
        <f t="shared" si="0"/>
        <v>0.61969439728353137</v>
      </c>
      <c r="O20" s="58">
        <f t="shared" si="1"/>
        <v>0.14906621392190153</v>
      </c>
      <c r="P20" s="58">
        <f t="shared" si="2"/>
        <v>0.10288624787775891</v>
      </c>
      <c r="Q20" s="58">
        <f t="shared" si="3"/>
        <v>0.12835314091680816</v>
      </c>
    </row>
    <row r="21" spans="13:17" ht="20.100000000000001" customHeight="1">
      <c r="M21" s="14" t="s">
        <v>138</v>
      </c>
      <c r="N21" s="58">
        <f t="shared" si="0"/>
        <v>0.63456632653061229</v>
      </c>
      <c r="O21" s="58">
        <f t="shared" si="1"/>
        <v>0.10714285714285714</v>
      </c>
      <c r="P21" s="58">
        <f t="shared" si="2"/>
        <v>9.6301020408163268E-2</v>
      </c>
      <c r="Q21" s="58">
        <f t="shared" si="3"/>
        <v>0.16198979591836735</v>
      </c>
    </row>
    <row r="22" spans="13:17" ht="20.100000000000001" customHeight="1">
      <c r="M22" s="14" t="s">
        <v>139</v>
      </c>
      <c r="N22" s="58">
        <f t="shared" si="0"/>
        <v>0.62979987271055793</v>
      </c>
      <c r="O22" s="58">
        <f t="shared" si="1"/>
        <v>0.14489781486457817</v>
      </c>
      <c r="P22" s="58">
        <f t="shared" si="2"/>
        <v>0.10225585177851637</v>
      </c>
      <c r="Q22" s="58">
        <f t="shared" si="3"/>
        <v>0.1230464606463475</v>
      </c>
    </row>
    <row r="23" spans="13:17" ht="20.100000000000001" customHeight="1">
      <c r="M23" s="14" t="s">
        <v>140</v>
      </c>
      <c r="N23" s="58">
        <f t="shared" si="0"/>
        <v>0.60885770664327998</v>
      </c>
      <c r="O23" s="58">
        <f t="shared" si="1"/>
        <v>0.14974786231089673</v>
      </c>
      <c r="P23" s="58">
        <f t="shared" si="2"/>
        <v>6.9063801797851349E-2</v>
      </c>
      <c r="Q23" s="58">
        <f t="shared" si="3"/>
        <v>0.17233062924797193</v>
      </c>
    </row>
    <row r="24" spans="13:17" ht="20.100000000000001" customHeight="1">
      <c r="M24" s="14" t="s">
        <v>141</v>
      </c>
      <c r="N24" s="58">
        <f t="shared" ref="N24" si="4">D13/(D13+F13+H13+J13)</f>
        <v>0.6168720490566777</v>
      </c>
      <c r="O24" s="58">
        <f t="shared" ref="O24" si="5">F13/(D13+F13+H13+J13)</f>
        <v>0.16290186705326881</v>
      </c>
      <c r="P24" s="58">
        <f t="shared" ref="P24" si="6">H13/(D13+F13+H13+J13)</f>
        <v>8.5281037556569947E-2</v>
      </c>
      <c r="Q24" s="58">
        <f t="shared" ref="Q24" si="7">J13/(D13+F13+H13+J13)</f>
        <v>0.13494504633348353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>
      <c r="M29" s="14" t="s">
        <v>133</v>
      </c>
      <c r="N29" s="58">
        <f>E5/(E5+G5+I5+K5)</f>
        <v>0.3744966311872982</v>
      </c>
      <c r="O29" s="58">
        <f>G5/(E5+G5+I5+K5)</f>
        <v>4.1126095488542153E-2</v>
      </c>
      <c r="P29" s="58">
        <f>I5/(E5+G5+I5+K5)</f>
        <v>0.14696262546137226</v>
      </c>
      <c r="Q29" s="58">
        <f>K5/(E5+G5+I5+K5)</f>
        <v>0.43741464786278744</v>
      </c>
    </row>
    <row r="30" spans="13:17" ht="20.100000000000001" customHeight="1">
      <c r="M30" s="14" t="s">
        <v>134</v>
      </c>
      <c r="N30" s="58">
        <f t="shared" ref="N30:N37" si="8">E6/(E6+G6+I6+K6)</f>
        <v>0.42300893839776943</v>
      </c>
      <c r="O30" s="58">
        <f t="shared" ref="O30:O37" si="9">G6/(E6+G6+I6+K6)</f>
        <v>4.1500025908162166E-2</v>
      </c>
      <c r="P30" s="58">
        <f t="shared" ref="P30:P37" si="10">I6/(E6+G6+I6+K6)</f>
        <v>0.14910478336380301</v>
      </c>
      <c r="Q30" s="58">
        <f t="shared" ref="Q30:Q37" si="11">K6/(E6+G6+I6+K6)</f>
        <v>0.38638625233026552</v>
      </c>
    </row>
    <row r="31" spans="13:17" ht="20.100000000000001" customHeight="1">
      <c r="M31" s="14" t="s">
        <v>135</v>
      </c>
      <c r="N31" s="58">
        <f t="shared" si="8"/>
        <v>0.35552085734002165</v>
      </c>
      <c r="O31" s="58">
        <f t="shared" si="9"/>
        <v>3.5358620919537662E-2</v>
      </c>
      <c r="P31" s="58">
        <f t="shared" si="10"/>
        <v>0.22276311186683043</v>
      </c>
      <c r="Q31" s="58">
        <f t="shared" si="11"/>
        <v>0.38635740987361039</v>
      </c>
    </row>
    <row r="32" spans="13:17" ht="20.100000000000001" customHeight="1">
      <c r="M32" s="14" t="s">
        <v>136</v>
      </c>
      <c r="N32" s="58">
        <f t="shared" si="8"/>
        <v>0.33350075656862316</v>
      </c>
      <c r="O32" s="58">
        <f t="shared" si="9"/>
        <v>3.0912347761296848E-2</v>
      </c>
      <c r="P32" s="58">
        <f t="shared" si="10"/>
        <v>8.3544160387444791E-2</v>
      </c>
      <c r="Q32" s="58">
        <f t="shared" si="11"/>
        <v>0.55204273528263526</v>
      </c>
    </row>
    <row r="33" spans="13:17" ht="20.100000000000001" customHeight="1">
      <c r="M33" s="14" t="s">
        <v>137</v>
      </c>
      <c r="N33" s="58">
        <f t="shared" si="8"/>
        <v>0.40020125169056048</v>
      </c>
      <c r="O33" s="58">
        <f t="shared" si="9"/>
        <v>3.072293009800799E-2</v>
      </c>
      <c r="P33" s="58">
        <f t="shared" si="10"/>
        <v>0.2001597089103988</v>
      </c>
      <c r="Q33" s="58">
        <f t="shared" si="11"/>
        <v>0.36891610930103286</v>
      </c>
    </row>
    <row r="34" spans="13:17" ht="20.100000000000001" customHeight="1">
      <c r="M34" s="14" t="s">
        <v>138</v>
      </c>
      <c r="N34" s="58">
        <f t="shared" si="8"/>
        <v>0.36537425473508794</v>
      </c>
      <c r="O34" s="58">
        <f t="shared" si="9"/>
        <v>2.0677733750547586E-2</v>
      </c>
      <c r="P34" s="58">
        <f t="shared" si="10"/>
        <v>0.18868133424609629</v>
      </c>
      <c r="Q34" s="58">
        <f t="shared" si="11"/>
        <v>0.42526667726826811</v>
      </c>
    </row>
    <row r="35" spans="13:17" ht="20.100000000000001" customHeight="1">
      <c r="M35" s="14" t="s">
        <v>139</v>
      </c>
      <c r="N35" s="58">
        <f t="shared" si="8"/>
        <v>0.39015396678446546</v>
      </c>
      <c r="O35" s="58">
        <f t="shared" si="9"/>
        <v>2.6996068539326089E-2</v>
      </c>
      <c r="P35" s="58">
        <f t="shared" si="10"/>
        <v>0.22395017887359725</v>
      </c>
      <c r="Q35" s="58">
        <f t="shared" si="11"/>
        <v>0.35889978580261128</v>
      </c>
    </row>
    <row r="36" spans="13:17" ht="20.100000000000001" customHeight="1">
      <c r="M36" s="14" t="s">
        <v>140</v>
      </c>
      <c r="N36" s="58">
        <f t="shared" si="8"/>
        <v>0.36948838411292217</v>
      </c>
      <c r="O36" s="58">
        <f t="shared" si="9"/>
        <v>2.8812308430309994E-2</v>
      </c>
      <c r="P36" s="58">
        <f t="shared" si="10"/>
        <v>0.12406391382546567</v>
      </c>
      <c r="Q36" s="58">
        <f t="shared" si="11"/>
        <v>0.4776353936313022</v>
      </c>
    </row>
    <row r="37" spans="13:17" ht="20.100000000000001" customHeight="1">
      <c r="M37" s="14" t="s">
        <v>141</v>
      </c>
      <c r="N37" s="58">
        <f t="shared" si="8"/>
        <v>0.3814281112818374</v>
      </c>
      <c r="O37" s="58">
        <f t="shared" si="9"/>
        <v>3.1649267623148312E-2</v>
      </c>
      <c r="P37" s="58">
        <f t="shared" si="10"/>
        <v>0.1803054322976361</v>
      </c>
      <c r="Q37" s="58">
        <f t="shared" si="11"/>
        <v>0.40661718879737818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topLeftCell="A79"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6" t="s">
        <v>99</v>
      </c>
    </row>
    <row r="2" spans="1:14" s="14" customFormat="1" ht="20.100000000000001" customHeight="1"/>
    <row r="3" spans="1:14" s="14" customFormat="1" ht="20.100000000000001" customHeight="1">
      <c r="B3" s="188" t="s">
        <v>54</v>
      </c>
      <c r="C3" s="218"/>
      <c r="D3" s="219"/>
      <c r="E3" s="222" t="s">
        <v>52</v>
      </c>
      <c r="F3" s="209" t="s">
        <v>100</v>
      </c>
      <c r="G3" s="222" t="s">
        <v>57</v>
      </c>
      <c r="H3" s="209" t="s">
        <v>100</v>
      </c>
    </row>
    <row r="4" spans="1:14" s="14" customFormat="1" ht="20.100000000000001" customHeight="1" thickBot="1">
      <c r="B4" s="189"/>
      <c r="C4" s="220"/>
      <c r="D4" s="221"/>
      <c r="E4" s="223"/>
      <c r="F4" s="210"/>
      <c r="G4" s="223"/>
      <c r="H4" s="210"/>
      <c r="N4" s="24"/>
    </row>
    <row r="5" spans="1:14" s="14" customFormat="1" ht="20.100000000000001" customHeight="1" thickTop="1">
      <c r="B5" s="211" t="s">
        <v>69</v>
      </c>
      <c r="C5" s="214" t="s">
        <v>3</v>
      </c>
      <c r="D5" s="215"/>
      <c r="E5" s="163">
        <v>4788</v>
      </c>
      <c r="F5" s="164">
        <f t="shared" ref="F5:F16" si="0">E5/SUM(E$5:E$16)</f>
        <v>0.15206275605805569</v>
      </c>
      <c r="G5" s="165">
        <v>275041.26999999996</v>
      </c>
      <c r="H5" s="166">
        <f t="shared" ref="H5:H16" si="1">G5/SUM(G$5:G$16)</f>
        <v>0.1429071743886835</v>
      </c>
      <c r="N5" s="24"/>
    </row>
    <row r="6" spans="1:14" s="14" customFormat="1" ht="20.100000000000001" customHeight="1">
      <c r="B6" s="212"/>
      <c r="C6" s="216" t="s">
        <v>8</v>
      </c>
      <c r="D6" s="217"/>
      <c r="E6" s="167">
        <v>210</v>
      </c>
      <c r="F6" s="168">
        <f t="shared" si="0"/>
        <v>6.6694191253533208E-3</v>
      </c>
      <c r="G6" s="169">
        <v>15910.479999999996</v>
      </c>
      <c r="H6" s="170">
        <f t="shared" si="1"/>
        <v>8.2668384274391295E-3</v>
      </c>
      <c r="N6" s="24"/>
    </row>
    <row r="7" spans="1:14" s="14" customFormat="1" ht="20.100000000000001" customHeight="1">
      <c r="B7" s="212"/>
      <c r="C7" s="216" t="s">
        <v>9</v>
      </c>
      <c r="D7" s="217"/>
      <c r="E7" s="167">
        <v>1748</v>
      </c>
      <c r="F7" s="168">
        <f t="shared" si="0"/>
        <v>5.5514974433893353E-2</v>
      </c>
      <c r="G7" s="169">
        <v>81970.459999999992</v>
      </c>
      <c r="H7" s="170">
        <f t="shared" si="1"/>
        <v>4.2590578577318981E-2</v>
      </c>
      <c r="N7" s="24"/>
    </row>
    <row r="8" spans="1:14" s="14" customFormat="1" ht="20.100000000000001" customHeight="1">
      <c r="B8" s="212"/>
      <c r="C8" s="216" t="s">
        <v>10</v>
      </c>
      <c r="D8" s="217"/>
      <c r="E8" s="167">
        <v>350</v>
      </c>
      <c r="F8" s="168">
        <f t="shared" si="0"/>
        <v>1.1115698542255534E-2</v>
      </c>
      <c r="G8" s="169">
        <v>14071.099999999999</v>
      </c>
      <c r="H8" s="170">
        <f t="shared" si="1"/>
        <v>7.3111251323868766E-3</v>
      </c>
      <c r="N8" s="24"/>
    </row>
    <row r="9" spans="1:14" s="14" customFormat="1" ht="20.100000000000001" customHeight="1">
      <c r="B9" s="212"/>
      <c r="C9" s="205" t="s">
        <v>71</v>
      </c>
      <c r="D9" s="206"/>
      <c r="E9" s="167">
        <v>3511</v>
      </c>
      <c r="F9" s="168">
        <f t="shared" si="0"/>
        <v>0.11150633594816908</v>
      </c>
      <c r="G9" s="169">
        <v>47605.91</v>
      </c>
      <c r="H9" s="170">
        <f t="shared" si="1"/>
        <v>2.4735291842936782E-2</v>
      </c>
      <c r="N9" s="24"/>
    </row>
    <row r="10" spans="1:14" s="14" customFormat="1" ht="20.100000000000001" customHeight="1">
      <c r="B10" s="212"/>
      <c r="C10" s="216" t="s">
        <v>55</v>
      </c>
      <c r="D10" s="217"/>
      <c r="E10" s="167">
        <v>6572</v>
      </c>
      <c r="F10" s="168">
        <f t="shared" si="0"/>
        <v>0.20872105948486677</v>
      </c>
      <c r="G10" s="169">
        <v>711427.9800000001</v>
      </c>
      <c r="H10" s="170">
        <f t="shared" si="1"/>
        <v>0.36964693481399674</v>
      </c>
      <c r="N10" s="24"/>
    </row>
    <row r="11" spans="1:14" s="14" customFormat="1" ht="20.100000000000001" customHeight="1">
      <c r="B11" s="212"/>
      <c r="C11" s="216" t="s">
        <v>56</v>
      </c>
      <c r="D11" s="217"/>
      <c r="E11" s="167">
        <v>3290</v>
      </c>
      <c r="F11" s="168">
        <f t="shared" si="0"/>
        <v>0.10448756629720202</v>
      </c>
      <c r="G11" s="169">
        <v>284661.02</v>
      </c>
      <c r="H11" s="170">
        <f t="shared" si="1"/>
        <v>0.14790544715998633</v>
      </c>
      <c r="N11" s="24"/>
    </row>
    <row r="12" spans="1:14" s="14" customFormat="1" ht="20.100000000000001" customHeight="1">
      <c r="B12" s="212"/>
      <c r="C12" s="205" t="s">
        <v>153</v>
      </c>
      <c r="D12" s="206"/>
      <c r="E12" s="167">
        <v>1299</v>
      </c>
      <c r="F12" s="168">
        <f t="shared" si="0"/>
        <v>4.1255121161114114E-2</v>
      </c>
      <c r="G12" s="169">
        <v>143005.9</v>
      </c>
      <c r="H12" s="170">
        <f t="shared" si="1"/>
        <v>7.430364573982165E-2</v>
      </c>
      <c r="N12" s="24"/>
    </row>
    <row r="13" spans="1:14" s="14" customFormat="1" ht="20.100000000000001" customHeight="1">
      <c r="B13" s="212"/>
      <c r="C13" s="205" t="s">
        <v>151</v>
      </c>
      <c r="D13" s="206"/>
      <c r="E13" s="167">
        <v>262</v>
      </c>
      <c r="F13" s="168">
        <f t="shared" si="0"/>
        <v>8.3208943373455704E-3</v>
      </c>
      <c r="G13" s="169">
        <v>19663.190000000002</v>
      </c>
      <c r="H13" s="170">
        <f t="shared" si="1"/>
        <v>1.0216688289607659E-2</v>
      </c>
      <c r="N13" s="24"/>
    </row>
    <row r="14" spans="1:14" s="14" customFormat="1" ht="20.100000000000001" customHeight="1">
      <c r="B14" s="212"/>
      <c r="C14" s="205" t="s">
        <v>152</v>
      </c>
      <c r="D14" s="206"/>
      <c r="E14" s="167">
        <v>2</v>
      </c>
      <c r="F14" s="168">
        <f t="shared" si="0"/>
        <v>6.3518277384317336E-5</v>
      </c>
      <c r="G14" s="169">
        <v>54.850000000000009</v>
      </c>
      <c r="H14" s="170">
        <f t="shared" si="1"/>
        <v>2.8499208555935233E-5</v>
      </c>
      <c r="N14" s="24"/>
    </row>
    <row r="15" spans="1:14" s="14" customFormat="1" ht="20.100000000000001" customHeight="1">
      <c r="B15" s="212"/>
      <c r="C15" s="205" t="s">
        <v>73</v>
      </c>
      <c r="D15" s="206"/>
      <c r="E15" s="167">
        <v>8415</v>
      </c>
      <c r="F15" s="168">
        <f t="shared" si="0"/>
        <v>0.26725315209451522</v>
      </c>
      <c r="G15" s="169">
        <v>109133.16000000002</v>
      </c>
      <c r="H15" s="170">
        <f t="shared" si="1"/>
        <v>5.6703895847005449E-2</v>
      </c>
      <c r="N15" s="24"/>
    </row>
    <row r="16" spans="1:14" s="14" customFormat="1" ht="20.100000000000001" customHeight="1">
      <c r="B16" s="213"/>
      <c r="C16" s="207" t="s">
        <v>72</v>
      </c>
      <c r="D16" s="208"/>
      <c r="E16" s="171">
        <v>1040</v>
      </c>
      <c r="F16" s="172">
        <f t="shared" si="0"/>
        <v>3.3029504239845013E-2</v>
      </c>
      <c r="G16" s="173">
        <v>222069.53</v>
      </c>
      <c r="H16" s="174">
        <f t="shared" si="1"/>
        <v>0.11538388057226098</v>
      </c>
      <c r="N16" s="24"/>
    </row>
    <row r="17" spans="2:8" s="14" customFormat="1" ht="20.100000000000001" customHeight="1">
      <c r="B17" s="224" t="s">
        <v>70</v>
      </c>
      <c r="C17" s="225" t="s">
        <v>84</v>
      </c>
      <c r="D17" s="226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12"/>
      <c r="C18" s="205" t="s">
        <v>85</v>
      </c>
      <c r="D18" s="206"/>
      <c r="E18" s="167">
        <v>2</v>
      </c>
      <c r="F18" s="168">
        <f t="shared" si="2"/>
        <v>2.4052916416115455E-4</v>
      </c>
      <c r="G18" s="169">
        <v>91.1</v>
      </c>
      <c r="H18" s="170">
        <f t="shared" si="3"/>
        <v>5.7045787165486874E-4</v>
      </c>
    </row>
    <row r="19" spans="2:8" s="14" customFormat="1" ht="20.100000000000001" customHeight="1">
      <c r="B19" s="212"/>
      <c r="C19" s="205" t="s">
        <v>86</v>
      </c>
      <c r="D19" s="206"/>
      <c r="E19" s="167">
        <v>521</v>
      </c>
      <c r="F19" s="168">
        <f t="shared" si="2"/>
        <v>6.2657847263980757E-2</v>
      </c>
      <c r="G19" s="169">
        <v>16415.689999999999</v>
      </c>
      <c r="H19" s="170">
        <f t="shared" si="3"/>
        <v>0.10279318967229541</v>
      </c>
    </row>
    <row r="20" spans="2:8" s="14" customFormat="1" ht="20.100000000000001" customHeight="1">
      <c r="B20" s="212"/>
      <c r="C20" s="205" t="s">
        <v>87</v>
      </c>
      <c r="D20" s="206"/>
      <c r="E20" s="167">
        <v>84</v>
      </c>
      <c r="F20" s="168">
        <f t="shared" si="2"/>
        <v>1.010222489476849E-2</v>
      </c>
      <c r="G20" s="169">
        <v>2972.74</v>
      </c>
      <c r="H20" s="170">
        <f t="shared" si="3"/>
        <v>1.861496084943243E-2</v>
      </c>
    </row>
    <row r="21" spans="2:8" s="14" customFormat="1" ht="20.100000000000001" customHeight="1">
      <c r="B21" s="212"/>
      <c r="C21" s="205" t="s">
        <v>88</v>
      </c>
      <c r="D21" s="206"/>
      <c r="E21" s="167">
        <v>373</v>
      </c>
      <c r="F21" s="168">
        <f t="shared" si="2"/>
        <v>4.4858689116055318E-2</v>
      </c>
      <c r="G21" s="169">
        <v>4427.6499999999996</v>
      </c>
      <c r="H21" s="170">
        <f t="shared" si="3"/>
        <v>2.7725442320885613E-2</v>
      </c>
    </row>
    <row r="22" spans="2:8" s="14" customFormat="1" ht="20.100000000000001" customHeight="1">
      <c r="B22" s="212"/>
      <c r="C22" s="205" t="s">
        <v>89</v>
      </c>
      <c r="D22" s="206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12"/>
      <c r="C23" s="205" t="s">
        <v>90</v>
      </c>
      <c r="D23" s="206"/>
      <c r="E23" s="167">
        <v>2582</v>
      </c>
      <c r="F23" s="168">
        <f t="shared" si="2"/>
        <v>0.31052315093205052</v>
      </c>
      <c r="G23" s="169">
        <v>86258.17</v>
      </c>
      <c r="H23" s="170">
        <f t="shared" si="3"/>
        <v>0.54013888113110697</v>
      </c>
    </row>
    <row r="24" spans="2:8" s="14" customFormat="1" ht="20.100000000000001" customHeight="1">
      <c r="B24" s="212"/>
      <c r="C24" s="205" t="s">
        <v>91</v>
      </c>
      <c r="D24" s="206"/>
      <c r="E24" s="167">
        <v>71</v>
      </c>
      <c r="F24" s="168">
        <f t="shared" si="2"/>
        <v>8.5387853277209859E-3</v>
      </c>
      <c r="G24" s="169">
        <v>2306.7399999999998</v>
      </c>
      <c r="H24" s="170">
        <f t="shared" si="3"/>
        <v>1.4444544356324389E-2</v>
      </c>
    </row>
    <row r="25" spans="2:8" s="14" customFormat="1" ht="20.100000000000001" customHeight="1">
      <c r="B25" s="212"/>
      <c r="C25" s="205" t="s">
        <v>146</v>
      </c>
      <c r="D25" s="206"/>
      <c r="E25" s="167">
        <v>20</v>
      </c>
      <c r="F25" s="168">
        <f t="shared" si="2"/>
        <v>2.4052916416115455E-3</v>
      </c>
      <c r="G25" s="169">
        <v>684.85</v>
      </c>
      <c r="H25" s="170">
        <f t="shared" si="3"/>
        <v>4.2884530560135768E-3</v>
      </c>
    </row>
    <row r="26" spans="2:8" s="14" customFormat="1" ht="20.100000000000001" customHeight="1">
      <c r="B26" s="212"/>
      <c r="C26" s="205" t="s">
        <v>147</v>
      </c>
      <c r="D26" s="206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12"/>
      <c r="C27" s="205" t="s">
        <v>93</v>
      </c>
      <c r="D27" s="206"/>
      <c r="E27" s="167">
        <v>4416</v>
      </c>
      <c r="F27" s="168">
        <f t="shared" si="2"/>
        <v>0.53108839446782918</v>
      </c>
      <c r="G27" s="169">
        <v>26567.989999999994</v>
      </c>
      <c r="H27" s="170">
        <f t="shared" si="3"/>
        <v>0.16636574126836259</v>
      </c>
    </row>
    <row r="28" spans="2:8" s="14" customFormat="1" ht="20.100000000000001" customHeight="1">
      <c r="B28" s="213"/>
      <c r="C28" s="205" t="s">
        <v>92</v>
      </c>
      <c r="D28" s="206"/>
      <c r="E28" s="171">
        <v>246</v>
      </c>
      <c r="F28" s="172">
        <f t="shared" si="2"/>
        <v>2.9585087191822009E-2</v>
      </c>
      <c r="G28" s="173">
        <v>19971.349999999995</v>
      </c>
      <c r="H28" s="174">
        <f t="shared" si="3"/>
        <v>0.12505832947392381</v>
      </c>
    </row>
    <row r="29" spans="2:8" s="14" customFormat="1" ht="20.100000000000001" customHeight="1">
      <c r="B29" s="236" t="s">
        <v>83</v>
      </c>
      <c r="C29" s="225" t="s">
        <v>74</v>
      </c>
      <c r="D29" s="226"/>
      <c r="E29" s="175">
        <v>155</v>
      </c>
      <c r="F29" s="176">
        <f>E29/SUM(E$29:E$39)</f>
        <v>4.9035115469788039E-2</v>
      </c>
      <c r="G29" s="177">
        <v>22503.090000000004</v>
      </c>
      <c r="H29" s="178">
        <f>G29/SUM(G$29:G$39)</f>
        <v>2.9065704659367655E-2</v>
      </c>
    </row>
    <row r="30" spans="2:8" s="14" customFormat="1" ht="20.100000000000001" customHeight="1">
      <c r="B30" s="237"/>
      <c r="C30" s="205" t="s">
        <v>75</v>
      </c>
      <c r="D30" s="206"/>
      <c r="E30" s="167">
        <v>6</v>
      </c>
      <c r="F30" s="168">
        <f t="shared" ref="F30:F40" si="4">E30/SUM(E$29:E$39)</f>
        <v>1.8981335020563112E-3</v>
      </c>
      <c r="G30" s="169">
        <v>967.36</v>
      </c>
      <c r="H30" s="170">
        <f t="shared" ref="H30:H40" si="5">G30/SUM(G$29:G$39)</f>
        <v>1.2494728528075873E-3</v>
      </c>
    </row>
    <row r="31" spans="2:8" s="14" customFormat="1" ht="20.100000000000001" customHeight="1">
      <c r="B31" s="237"/>
      <c r="C31" s="205" t="s">
        <v>76</v>
      </c>
      <c r="D31" s="206"/>
      <c r="E31" s="167">
        <v>157</v>
      </c>
      <c r="F31" s="168">
        <f t="shared" si="4"/>
        <v>4.9667826637140144E-2</v>
      </c>
      <c r="G31" s="169">
        <v>25174.510000000006</v>
      </c>
      <c r="H31" s="170">
        <f t="shared" si="5"/>
        <v>3.2516195447127381E-2</v>
      </c>
    </row>
    <row r="32" spans="2:8" s="14" customFormat="1" ht="20.100000000000001" customHeight="1">
      <c r="B32" s="237"/>
      <c r="C32" s="205" t="s">
        <v>77</v>
      </c>
      <c r="D32" s="206"/>
      <c r="E32" s="167">
        <v>9</v>
      </c>
      <c r="F32" s="168">
        <f t="shared" si="4"/>
        <v>2.8472002530844668E-3</v>
      </c>
      <c r="G32" s="169">
        <v>425.12</v>
      </c>
      <c r="H32" s="170">
        <f t="shared" si="5"/>
        <v>5.4909847335589802E-4</v>
      </c>
    </row>
    <row r="33" spans="2:8" s="14" customFormat="1" ht="20.100000000000001" customHeight="1">
      <c r="B33" s="237"/>
      <c r="C33" s="205" t="s">
        <v>78</v>
      </c>
      <c r="D33" s="206"/>
      <c r="E33" s="167">
        <v>589</v>
      </c>
      <c r="F33" s="168">
        <f t="shared" si="4"/>
        <v>0.18633343878519457</v>
      </c>
      <c r="G33" s="169">
        <v>127321.41</v>
      </c>
      <c r="H33" s="170">
        <f t="shared" si="5"/>
        <v>0.16445237075771635</v>
      </c>
    </row>
    <row r="34" spans="2:8" s="14" customFormat="1" ht="20.100000000000001" customHeight="1">
      <c r="B34" s="237"/>
      <c r="C34" s="205" t="s">
        <v>79</v>
      </c>
      <c r="D34" s="206"/>
      <c r="E34" s="167">
        <v>139</v>
      </c>
      <c r="F34" s="168">
        <f t="shared" si="4"/>
        <v>4.3973426130971209E-2</v>
      </c>
      <c r="G34" s="169">
        <v>8864.5199999999986</v>
      </c>
      <c r="H34" s="170">
        <f t="shared" si="5"/>
        <v>1.1449695142625199E-2</v>
      </c>
    </row>
    <row r="35" spans="2:8" s="14" customFormat="1" ht="20.100000000000001" customHeight="1">
      <c r="B35" s="237"/>
      <c r="C35" s="205" t="s">
        <v>80</v>
      </c>
      <c r="D35" s="206"/>
      <c r="E35" s="167">
        <v>1930</v>
      </c>
      <c r="F35" s="168">
        <f t="shared" si="4"/>
        <v>0.61056627649478012</v>
      </c>
      <c r="G35" s="169">
        <v>542319.35999999999</v>
      </c>
      <c r="H35" s="170">
        <f t="shared" si="5"/>
        <v>0.70047688334434433</v>
      </c>
    </row>
    <row r="36" spans="2:8" s="14" customFormat="1" ht="20.100000000000001" customHeight="1">
      <c r="B36" s="237"/>
      <c r="C36" s="205" t="s">
        <v>81</v>
      </c>
      <c r="D36" s="206"/>
      <c r="E36" s="167">
        <v>27</v>
      </c>
      <c r="F36" s="168">
        <f t="shared" si="4"/>
        <v>8.5416007592534014E-3</v>
      </c>
      <c r="G36" s="169">
        <v>6803.5400000000018</v>
      </c>
      <c r="H36" s="170">
        <f t="shared" si="5"/>
        <v>8.7876680170676218E-3</v>
      </c>
    </row>
    <row r="37" spans="2:8" s="14" customFormat="1" ht="20.100000000000001" customHeight="1">
      <c r="B37" s="237"/>
      <c r="C37" s="205" t="s">
        <v>82</v>
      </c>
      <c r="D37" s="206"/>
      <c r="E37" s="167">
        <v>28</v>
      </c>
      <c r="F37" s="168">
        <f t="shared" si="4"/>
        <v>8.8579563429294524E-3</v>
      </c>
      <c r="G37" s="169">
        <v>5937.86</v>
      </c>
      <c r="H37" s="170">
        <f t="shared" si="5"/>
        <v>7.6695282767243432E-3</v>
      </c>
    </row>
    <row r="38" spans="2:8" s="14" customFormat="1" ht="20.100000000000001" customHeight="1">
      <c r="B38" s="237"/>
      <c r="C38" s="205" t="s">
        <v>148</v>
      </c>
      <c r="D38" s="206"/>
      <c r="E38" s="167">
        <v>81</v>
      </c>
      <c r="F38" s="168">
        <f t="shared" si="4"/>
        <v>2.5624802277760202E-2</v>
      </c>
      <c r="G38" s="169">
        <v>23682.3</v>
      </c>
      <c r="H38" s="170">
        <f t="shared" si="5"/>
        <v>3.058880969033775E-2</v>
      </c>
    </row>
    <row r="39" spans="2:8" s="14" customFormat="1" ht="20.100000000000001" customHeight="1">
      <c r="B39" s="237"/>
      <c r="C39" s="230" t="s">
        <v>94</v>
      </c>
      <c r="D39" s="231"/>
      <c r="E39" s="167">
        <v>40</v>
      </c>
      <c r="F39" s="168">
        <f t="shared" si="4"/>
        <v>1.2654223347042075E-2</v>
      </c>
      <c r="G39" s="169">
        <v>10215.43</v>
      </c>
      <c r="H39" s="184">
        <f t="shared" si="5"/>
        <v>1.3194573338525691E-2</v>
      </c>
    </row>
    <row r="40" spans="2:8" s="14" customFormat="1" ht="20.100000000000001" customHeight="1">
      <c r="B40" s="182"/>
      <c r="C40" s="207" t="s">
        <v>149</v>
      </c>
      <c r="D40" s="208"/>
      <c r="E40" s="167">
        <v>1192</v>
      </c>
      <c r="F40" s="185">
        <f t="shared" si="4"/>
        <v>0.37709585574185384</v>
      </c>
      <c r="G40" s="169">
        <v>135572.95999999996</v>
      </c>
      <c r="H40" s="172">
        <f t="shared" si="5"/>
        <v>0.17511033440990828</v>
      </c>
    </row>
    <row r="41" spans="2:8" s="14" customFormat="1" ht="20.100000000000001" customHeight="1">
      <c r="B41" s="232" t="s">
        <v>95</v>
      </c>
      <c r="C41" s="225" t="s">
        <v>96</v>
      </c>
      <c r="D41" s="226"/>
      <c r="E41" s="175">
        <v>3638</v>
      </c>
      <c r="F41" s="176">
        <f>E41/SUM(E$41:E$44)</f>
        <v>0.52816492450638797</v>
      </c>
      <c r="G41" s="177">
        <v>1016182.5299999999</v>
      </c>
      <c r="H41" s="178">
        <f>G41/SUM(G$41:G$44)</f>
        <v>0.49528463569356157</v>
      </c>
    </row>
    <row r="42" spans="2:8" s="14" customFormat="1" ht="20.100000000000001" customHeight="1">
      <c r="B42" s="233"/>
      <c r="C42" s="205" t="s">
        <v>97</v>
      </c>
      <c r="D42" s="206"/>
      <c r="E42" s="167">
        <v>2739</v>
      </c>
      <c r="F42" s="168">
        <f t="shared" ref="F42:F44" si="6">E42/SUM(E$41:E$44)</f>
        <v>0.39764808362369336</v>
      </c>
      <c r="G42" s="169">
        <v>839953.07000000007</v>
      </c>
      <c r="H42" s="170">
        <f t="shared" ref="H42:H44" si="7">G42/SUM(G$41:G$44)</f>
        <v>0.40939087023532933</v>
      </c>
    </row>
    <row r="43" spans="2:8" s="14" customFormat="1" ht="20.100000000000001" customHeight="1">
      <c r="B43" s="234"/>
      <c r="C43" s="205" t="s">
        <v>150</v>
      </c>
      <c r="D43" s="206"/>
      <c r="E43" s="183">
        <v>175</v>
      </c>
      <c r="F43" s="168">
        <f t="shared" si="6"/>
        <v>2.540650406504065E-2</v>
      </c>
      <c r="G43" s="169">
        <v>73192.09</v>
      </c>
      <c r="H43" s="170">
        <f t="shared" si="7"/>
        <v>3.5673628074771542E-2</v>
      </c>
    </row>
    <row r="44" spans="2:8" s="14" customFormat="1" ht="20.100000000000001" customHeight="1">
      <c r="B44" s="235"/>
      <c r="C44" s="207" t="s">
        <v>98</v>
      </c>
      <c r="D44" s="208"/>
      <c r="E44" s="171">
        <v>336</v>
      </c>
      <c r="F44" s="172">
        <f t="shared" si="6"/>
        <v>4.878048780487805E-2</v>
      </c>
      <c r="G44" s="173">
        <v>122386.53000000004</v>
      </c>
      <c r="H44" s="174">
        <f t="shared" si="7"/>
        <v>5.9650865996337461E-2</v>
      </c>
    </row>
    <row r="45" spans="2:8" s="14" customFormat="1" ht="20.100000000000001" customHeight="1">
      <c r="B45" s="227" t="s">
        <v>113</v>
      </c>
      <c r="C45" s="228"/>
      <c r="D45" s="229"/>
      <c r="E45" s="144">
        <f>SUM(E5:E44)</f>
        <v>51043</v>
      </c>
      <c r="F45" s="179">
        <f>E45/E$45</f>
        <v>1</v>
      </c>
      <c r="G45" s="180">
        <f>SUM(G5:G44)</f>
        <v>5045812.8099999996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topLeftCell="A37"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143</v>
      </c>
    </row>
    <row r="2" spans="1:13" s="14" customFormat="1" ht="20.100000000000001" customHeight="1"/>
    <row r="3" spans="1:13" s="14" customFormat="1" ht="31.5" customHeight="1">
      <c r="B3" s="240" t="s">
        <v>58</v>
      </c>
      <c r="C3" s="241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>
      <c r="B4" s="242" t="s">
        <v>27</v>
      </c>
      <c r="C4" s="243"/>
      <c r="D4" s="62">
        <v>3295</v>
      </c>
      <c r="E4" s="67">
        <v>61576.460000000006</v>
      </c>
      <c r="F4" s="67">
        <f>E4*1000/D4</f>
        <v>18687.848254931716</v>
      </c>
      <c r="G4" s="67">
        <v>50030</v>
      </c>
      <c r="H4" s="63">
        <f>F4/G4</f>
        <v>0.37353284539139947</v>
      </c>
      <c r="K4" s="14">
        <f>D4*G4</f>
        <v>164848850</v>
      </c>
      <c r="L4" s="14" t="s">
        <v>27</v>
      </c>
      <c r="M4" s="24">
        <f>G4-F4</f>
        <v>31342.151745068284</v>
      </c>
    </row>
    <row r="5" spans="1:13" s="14" customFormat="1" ht="20.100000000000001" customHeight="1">
      <c r="B5" s="238" t="s">
        <v>28</v>
      </c>
      <c r="C5" s="239"/>
      <c r="D5" s="64">
        <v>3291</v>
      </c>
      <c r="E5" s="68">
        <v>98116.37000000001</v>
      </c>
      <c r="F5" s="68">
        <f t="shared" ref="F5:F13" si="0">E5*1000/D5</f>
        <v>29813.542996049837</v>
      </c>
      <c r="G5" s="68">
        <v>104730</v>
      </c>
      <c r="H5" s="65">
        <f t="shared" ref="H5:H10" si="1">F5/G5</f>
        <v>0.28467051461901877</v>
      </c>
      <c r="K5" s="14">
        <f t="shared" ref="K5:K10" si="2">D5*G5</f>
        <v>344666430</v>
      </c>
      <c r="L5" s="14" t="s">
        <v>28</v>
      </c>
      <c r="M5" s="24">
        <f t="shared" ref="M5:M10" si="3">G5-F5</f>
        <v>74916.45700395017</v>
      </c>
    </row>
    <row r="6" spans="1:13" s="14" customFormat="1" ht="20.100000000000001" customHeight="1">
      <c r="B6" s="238" t="s">
        <v>29</v>
      </c>
      <c r="C6" s="239"/>
      <c r="D6" s="64">
        <v>6348</v>
      </c>
      <c r="E6" s="68">
        <v>569746.61</v>
      </c>
      <c r="F6" s="68">
        <f t="shared" si="0"/>
        <v>89752.143982356647</v>
      </c>
      <c r="G6" s="68">
        <v>166920</v>
      </c>
      <c r="H6" s="65">
        <f t="shared" si="1"/>
        <v>0.53769556663285789</v>
      </c>
      <c r="K6" s="14">
        <f t="shared" si="2"/>
        <v>1059608160</v>
      </c>
      <c r="L6" s="14" t="s">
        <v>29</v>
      </c>
      <c r="M6" s="24">
        <f t="shared" si="3"/>
        <v>77167.856017643353</v>
      </c>
    </row>
    <row r="7" spans="1:13" s="14" customFormat="1" ht="20.100000000000001" customHeight="1">
      <c r="B7" s="238" t="s">
        <v>30</v>
      </c>
      <c r="C7" s="239"/>
      <c r="D7" s="64">
        <v>3659</v>
      </c>
      <c r="E7" s="68">
        <v>433491.30999999994</v>
      </c>
      <c r="F7" s="68">
        <f t="shared" si="0"/>
        <v>118472.61820169444</v>
      </c>
      <c r="G7" s="68">
        <v>196160</v>
      </c>
      <c r="H7" s="65">
        <f t="shared" si="1"/>
        <v>0.60395910584061197</v>
      </c>
      <c r="K7" s="14">
        <f t="shared" si="2"/>
        <v>717749440</v>
      </c>
      <c r="L7" s="14" t="s">
        <v>30</v>
      </c>
      <c r="M7" s="24">
        <f t="shared" si="3"/>
        <v>77687.381798305563</v>
      </c>
    </row>
    <row r="8" spans="1:13" s="14" customFormat="1" ht="20.100000000000001" customHeight="1">
      <c r="B8" s="238" t="s">
        <v>31</v>
      </c>
      <c r="C8" s="239"/>
      <c r="D8" s="64">
        <v>2282</v>
      </c>
      <c r="E8" s="68">
        <v>345939.52</v>
      </c>
      <c r="F8" s="68">
        <f t="shared" si="0"/>
        <v>151594.88168273444</v>
      </c>
      <c r="G8" s="68">
        <v>269310</v>
      </c>
      <c r="H8" s="65">
        <f t="shared" si="1"/>
        <v>0.56290104965554355</v>
      </c>
      <c r="K8" s="14">
        <f t="shared" si="2"/>
        <v>614565420</v>
      </c>
      <c r="L8" s="14" t="s">
        <v>31</v>
      </c>
      <c r="M8" s="24">
        <f t="shared" si="3"/>
        <v>117715.11831726556</v>
      </c>
    </row>
    <row r="9" spans="1:13" s="14" customFormat="1" ht="20.100000000000001" customHeight="1">
      <c r="B9" s="238" t="s">
        <v>32</v>
      </c>
      <c r="C9" s="239"/>
      <c r="D9" s="64">
        <v>2013</v>
      </c>
      <c r="E9" s="68">
        <v>371534.93000000011</v>
      </c>
      <c r="F9" s="68">
        <f t="shared" si="0"/>
        <v>184567.77446597125</v>
      </c>
      <c r="G9" s="68">
        <v>308060</v>
      </c>
      <c r="H9" s="65">
        <f t="shared" si="1"/>
        <v>0.5991293074919537</v>
      </c>
      <c r="K9" s="14">
        <f t="shared" si="2"/>
        <v>620124780</v>
      </c>
      <c r="L9" s="14" t="s">
        <v>32</v>
      </c>
      <c r="M9" s="24">
        <f t="shared" si="3"/>
        <v>123492.22553402875</v>
      </c>
    </row>
    <row r="10" spans="1:13" s="14" customFormat="1" ht="20.100000000000001" customHeight="1">
      <c r="B10" s="244" t="s">
        <v>33</v>
      </c>
      <c r="C10" s="245"/>
      <c r="D10" s="72">
        <v>1014</v>
      </c>
      <c r="E10" s="73">
        <v>203905.93000000005</v>
      </c>
      <c r="F10" s="73">
        <f t="shared" si="0"/>
        <v>201090.66074950696</v>
      </c>
      <c r="G10" s="73">
        <v>360650</v>
      </c>
      <c r="H10" s="75">
        <f t="shared" si="1"/>
        <v>0.55757842991683615</v>
      </c>
      <c r="K10" s="14">
        <f t="shared" si="2"/>
        <v>365699100</v>
      </c>
      <c r="L10" s="14" t="s">
        <v>33</v>
      </c>
      <c r="M10" s="24">
        <f t="shared" si="3"/>
        <v>159559.33925049304</v>
      </c>
    </row>
    <row r="11" spans="1:13" s="14" customFormat="1" ht="20.100000000000001" customHeight="1">
      <c r="B11" s="242" t="s">
        <v>65</v>
      </c>
      <c r="C11" s="243"/>
      <c r="D11" s="62">
        <f>SUM(D4:D5)</f>
        <v>6586</v>
      </c>
      <c r="E11" s="67">
        <f>SUM(E4:E5)</f>
        <v>159692.83000000002</v>
      </c>
      <c r="F11" s="67">
        <f t="shared" si="0"/>
        <v>24247.317036137265</v>
      </c>
      <c r="G11" s="82"/>
      <c r="H11" s="63">
        <f>SUM(E4:E5)*1000/SUM(K4:K5)</f>
        <v>0.31342108130692375</v>
      </c>
    </row>
    <row r="12" spans="1:13" s="14" customFormat="1" ht="20.100000000000001" customHeight="1">
      <c r="B12" s="244" t="s">
        <v>59</v>
      </c>
      <c r="C12" s="245"/>
      <c r="D12" s="66">
        <f>SUM(D6:D10)</f>
        <v>15316</v>
      </c>
      <c r="E12" s="78">
        <f>SUM(E6:E10)</f>
        <v>1924618.3000000003</v>
      </c>
      <c r="F12" s="69">
        <f t="shared" si="0"/>
        <v>125660.63593627581</v>
      </c>
      <c r="G12" s="83"/>
      <c r="H12" s="70">
        <f>SUM(E6:E10)*1000/SUM(K6:K10)</f>
        <v>0.56979352123748528</v>
      </c>
    </row>
    <row r="13" spans="1:13" s="14" customFormat="1" ht="20.100000000000001" customHeight="1">
      <c r="B13" s="240" t="s">
        <v>66</v>
      </c>
      <c r="C13" s="241"/>
      <c r="D13" s="71">
        <f>SUM(D11:D12)</f>
        <v>21902</v>
      </c>
      <c r="E13" s="79">
        <f>SUM(E11:E12)</f>
        <v>2084311.1300000004</v>
      </c>
      <c r="F13" s="74">
        <f t="shared" si="0"/>
        <v>95165.333302894724</v>
      </c>
      <c r="G13" s="77"/>
      <c r="H13" s="76">
        <f>SUM(E4:E10)*1000/SUM(K4:K10)</f>
        <v>0.53619000558382723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2020-02-19T00:18:23Z</dcterms:modified>
</cp:coreProperties>
</file>