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0年01月報告書\"/>
    </mc:Choice>
  </mc:AlternateContent>
  <bookViews>
    <workbookView xWindow="-915" yWindow="5130" windowWidth="15480" windowHeight="6480"/>
  </bookViews>
  <sheets>
    <sheet name="01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'01月状況（表紙）'!$A$1:$L$45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<sst xmlns="http://schemas.openxmlformats.org/spreadsheetml/2006/main" count="208" uniqueCount="154">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</sst>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60857</c:v>
                </c:pt>
                <c:pt idx="1">
                  <c:v>28901</c:v>
                </c:pt>
                <c:pt idx="2">
                  <c:v>15206</c:v>
                </c:pt>
                <c:pt idx="3">
                  <c:v>10171</c:v>
                </c:pt>
                <c:pt idx="4">
                  <c:v>13956</c:v>
                </c:pt>
                <c:pt idx="5">
                  <c:v>31832</c:v>
                </c:pt>
                <c:pt idx="6">
                  <c:v>40735</c:v>
                </c:pt>
                <c:pt idx="7">
                  <c:v>17538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24205</c:v>
                </c:pt>
                <c:pt idx="1">
                  <c:v>14908</c:v>
                </c:pt>
                <c:pt idx="2">
                  <c:v>9325</c:v>
                </c:pt>
                <c:pt idx="3">
                  <c:v>5038</c:v>
                </c:pt>
                <c:pt idx="4">
                  <c:v>6978</c:v>
                </c:pt>
                <c:pt idx="5">
                  <c:v>15119</c:v>
                </c:pt>
                <c:pt idx="6">
                  <c:v>24614</c:v>
                </c:pt>
                <c:pt idx="7">
                  <c:v>9557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20573</c:v>
                </c:pt>
                <c:pt idx="1">
                  <c:v>15512</c:v>
                </c:pt>
                <c:pt idx="2">
                  <c:v>9499</c:v>
                </c:pt>
                <c:pt idx="3">
                  <c:v>4702</c:v>
                </c:pt>
                <c:pt idx="4">
                  <c:v>7370</c:v>
                </c:pt>
                <c:pt idx="5">
                  <c:v>16215</c:v>
                </c:pt>
                <c:pt idx="6">
                  <c:v>24810</c:v>
                </c:pt>
                <c:pt idx="7">
                  <c:v>10901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64055576"/>
        <c:axId val="36405792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0.23953908866230864</c:v>
                </c:pt>
                <c:pt idx="1">
                  <c:v>0.3269350643767599</c:v>
                </c:pt>
                <c:pt idx="2">
                  <c:v>0.36605476042314872</c:v>
                </c:pt>
                <c:pt idx="3">
                  <c:v>0.30442256602594153</c:v>
                </c:pt>
                <c:pt idx="4">
                  <c:v>0.31845522139607146</c:v>
                </c:pt>
                <c:pt idx="5">
                  <c:v>0.31450366355515408</c:v>
                </c:pt>
                <c:pt idx="6">
                  <c:v>0.35766544849296233</c:v>
                </c:pt>
                <c:pt idx="7">
                  <c:v>0.3508729804822831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56752"/>
        <c:axId val="364056360"/>
      </c:lineChart>
      <c:catAx>
        <c:axId val="364055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64057928"/>
        <c:crosses val="autoZero"/>
        <c:auto val="1"/>
        <c:lblAlgn val="ctr"/>
        <c:lblOffset val="100"/>
        <c:noMultiLvlLbl val="0"/>
      </c:catAx>
      <c:valAx>
        <c:axId val="36405792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64055576"/>
        <c:crosses val="autoZero"/>
        <c:crossBetween val="between"/>
      </c:valAx>
      <c:valAx>
        <c:axId val="36405636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64056752"/>
        <c:crosses val="max"/>
        <c:crossBetween val="between"/>
      </c:valAx>
      <c:catAx>
        <c:axId val="364056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6405636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3658</c:v>
                </c:pt>
                <c:pt idx="1">
                  <c:v>2684</c:v>
                </c:pt>
                <c:pt idx="2">
                  <c:v>199</c:v>
                </c:pt>
                <c:pt idx="3">
                  <c:v>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1013276.3499999999</c:v>
                </c:pt>
                <c:pt idx="1">
                  <c:v>833376.75999999989</c:v>
                </c:pt>
                <c:pt idx="2">
                  <c:v>82021.259999999995</c:v>
                </c:pt>
                <c:pt idx="3">
                  <c:v>111144.65000000001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23312.02</c:v>
                </c:pt>
                <c:pt idx="1">
                  <c:v>1103.28</c:v>
                </c:pt>
                <c:pt idx="2">
                  <c:v>23769.98</c:v>
                </c:pt>
                <c:pt idx="3">
                  <c:v>438.25999999999993</c:v>
                </c:pt>
                <c:pt idx="4">
                  <c:v>125537.72999999997</c:v>
                </c:pt>
                <c:pt idx="5">
                  <c:v>8841.98</c:v>
                </c:pt>
                <c:pt idx="6">
                  <c:v>538256.82999999996</c:v>
                </c:pt>
                <c:pt idx="7">
                  <c:v>6569.9700000000012</c:v>
                </c:pt>
                <c:pt idx="8">
                  <c:v>5928.84</c:v>
                </c:pt>
                <c:pt idx="9">
                  <c:v>23513.49</c:v>
                </c:pt>
                <c:pt idx="10">
                  <c:v>8598.65</c:v>
                </c:pt>
                <c:pt idx="11">
                  <c:v>129454.43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148088"/>
        <c:axId val="36714691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158</c:v>
                </c:pt>
                <c:pt idx="1">
                  <c:v>7</c:v>
                </c:pt>
                <c:pt idx="2">
                  <c:v>158</c:v>
                </c:pt>
                <c:pt idx="3">
                  <c:v>10</c:v>
                </c:pt>
                <c:pt idx="4">
                  <c:v>587</c:v>
                </c:pt>
                <c:pt idx="5">
                  <c:v>140</c:v>
                </c:pt>
                <c:pt idx="6">
                  <c:v>1929</c:v>
                </c:pt>
                <c:pt idx="7">
                  <c:v>26</c:v>
                </c:pt>
                <c:pt idx="8">
                  <c:v>27</c:v>
                </c:pt>
                <c:pt idx="9">
                  <c:v>81</c:v>
                </c:pt>
                <c:pt idx="10">
                  <c:v>36</c:v>
                </c:pt>
                <c:pt idx="11">
                  <c:v>1170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147696"/>
        <c:axId val="367141816"/>
      </c:lineChart>
      <c:catAx>
        <c:axId val="36714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7141816"/>
        <c:crosses val="autoZero"/>
        <c:auto val="1"/>
        <c:lblAlgn val="ctr"/>
        <c:lblOffset val="100"/>
        <c:noMultiLvlLbl val="0"/>
      </c:catAx>
      <c:valAx>
        <c:axId val="3671418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7147696"/>
        <c:crosses val="autoZero"/>
        <c:crossBetween val="between"/>
      </c:valAx>
      <c:valAx>
        <c:axId val="36714691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7148088"/>
        <c:crosses val="max"/>
        <c:crossBetween val="between"/>
      </c:valAx>
      <c:catAx>
        <c:axId val="367148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1469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18660.667886550778</c:v>
                </c:pt>
                <c:pt idx="1">
                  <c:v>29218.949131891564</c:v>
                </c:pt>
                <c:pt idx="2">
                  <c:v>87704.340738373008</c:v>
                </c:pt>
                <c:pt idx="3">
                  <c:v>114707.30970046716</c:v>
                </c:pt>
                <c:pt idx="4">
                  <c:v>147800.66666666663</c:v>
                </c:pt>
                <c:pt idx="5">
                  <c:v>181700.74812967581</c:v>
                </c:pt>
                <c:pt idx="6">
                  <c:v>196902.84569138274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145344"/>
        <c:axId val="36714730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3279</c:v>
                </c:pt>
                <c:pt idx="1">
                  <c:v>3283</c:v>
                </c:pt>
                <c:pt idx="2">
                  <c:v>6257</c:v>
                </c:pt>
                <c:pt idx="3">
                  <c:v>3639</c:v>
                </c:pt>
                <c:pt idx="4">
                  <c:v>2265</c:v>
                </c:pt>
                <c:pt idx="5">
                  <c:v>2005</c:v>
                </c:pt>
                <c:pt idx="6">
                  <c:v>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140640"/>
        <c:axId val="367144952"/>
      </c:lineChart>
      <c:catAx>
        <c:axId val="36714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144952"/>
        <c:crosses val="autoZero"/>
        <c:auto val="1"/>
        <c:lblAlgn val="ctr"/>
        <c:lblOffset val="100"/>
        <c:noMultiLvlLbl val="0"/>
      </c:catAx>
      <c:valAx>
        <c:axId val="3671449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7140640"/>
        <c:crosses val="autoZero"/>
        <c:crossBetween val="between"/>
      </c:valAx>
      <c:valAx>
        <c:axId val="36714730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67145344"/>
        <c:crosses val="max"/>
        <c:crossBetween val="between"/>
      </c:valAx>
      <c:catAx>
        <c:axId val="36714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1473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145736"/>
        <c:axId val="36714142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18660.667886550778</c:v>
                </c:pt>
                <c:pt idx="1">
                  <c:v>29218.949131891564</c:v>
                </c:pt>
                <c:pt idx="2">
                  <c:v>87704.340738373008</c:v>
                </c:pt>
                <c:pt idx="3">
                  <c:v>114707.30970046716</c:v>
                </c:pt>
                <c:pt idx="4">
                  <c:v>147800.66666666663</c:v>
                </c:pt>
                <c:pt idx="5">
                  <c:v>181700.74812967581</c:v>
                </c:pt>
                <c:pt idx="6">
                  <c:v>196902.84569138274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144168"/>
        <c:axId val="367142992"/>
      </c:barChart>
      <c:catAx>
        <c:axId val="36714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141424"/>
        <c:crosses val="autoZero"/>
        <c:auto val="1"/>
        <c:lblAlgn val="ctr"/>
        <c:lblOffset val="100"/>
        <c:noMultiLvlLbl val="0"/>
      </c:catAx>
      <c:valAx>
        <c:axId val="3671414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7145736"/>
        <c:crosses val="autoZero"/>
        <c:crossBetween val="between"/>
      </c:valAx>
      <c:valAx>
        <c:axId val="36714299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67144168"/>
        <c:crosses val="max"/>
        <c:crossBetween val="between"/>
      </c:valAx>
      <c:catAx>
        <c:axId val="367144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14299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7573</c:v>
                </c:pt>
                <c:pt idx="1">
                  <c:v>5327</c:v>
                </c:pt>
                <c:pt idx="2">
                  <c:v>8664</c:v>
                </c:pt>
                <c:pt idx="3">
                  <c:v>5198</c:v>
                </c:pt>
                <c:pt idx="4">
                  <c:v>4286</c:v>
                </c:pt>
                <c:pt idx="5">
                  <c:v>5260</c:v>
                </c:pt>
                <c:pt idx="6">
                  <c:v>3087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936</c:v>
                </c:pt>
                <c:pt idx="1">
                  <c:v>784</c:v>
                </c:pt>
                <c:pt idx="2">
                  <c:v>794</c:v>
                </c:pt>
                <c:pt idx="3">
                  <c:v>607</c:v>
                </c:pt>
                <c:pt idx="4">
                  <c:v>472</c:v>
                </c:pt>
                <c:pt idx="5">
                  <c:v>506</c:v>
                </c:pt>
                <c:pt idx="6">
                  <c:v>324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3387</c:v>
                </c:pt>
                <c:pt idx="1">
                  <c:v>2448</c:v>
                </c:pt>
                <c:pt idx="2">
                  <c:v>4876</c:v>
                </c:pt>
                <c:pt idx="3">
                  <c:v>2947</c:v>
                </c:pt>
                <c:pt idx="4">
                  <c:v>2563</c:v>
                </c:pt>
                <c:pt idx="5">
                  <c:v>3414</c:v>
                </c:pt>
                <c:pt idx="6">
                  <c:v>1964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1334</c:v>
                </c:pt>
                <c:pt idx="1">
                  <c:v>1139</c:v>
                </c:pt>
                <c:pt idx="2">
                  <c:v>820</c:v>
                </c:pt>
                <c:pt idx="3">
                  <c:v>270</c:v>
                </c:pt>
                <c:pt idx="4">
                  <c:v>400</c:v>
                </c:pt>
                <c:pt idx="5">
                  <c:v>813</c:v>
                </c:pt>
                <c:pt idx="6">
                  <c:v>2318</c:v>
                </c:pt>
                <c:pt idx="7">
                  <c:v>479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878</c:v>
                </c:pt>
                <c:pt idx="1">
                  <c:v>1000</c:v>
                </c:pt>
                <c:pt idx="2">
                  <c:v>475</c:v>
                </c:pt>
                <c:pt idx="3">
                  <c:v>168</c:v>
                </c:pt>
                <c:pt idx="4">
                  <c:v>272</c:v>
                </c:pt>
                <c:pt idx="5">
                  <c:v>607</c:v>
                </c:pt>
                <c:pt idx="6">
                  <c:v>1543</c:v>
                </c:pt>
                <c:pt idx="7">
                  <c:v>384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1240</c:v>
                </c:pt>
                <c:pt idx="1">
                  <c:v>1167</c:v>
                </c:pt>
                <c:pt idx="2">
                  <c:v>865</c:v>
                </c:pt>
                <c:pt idx="3">
                  <c:v>358</c:v>
                </c:pt>
                <c:pt idx="4">
                  <c:v>496</c:v>
                </c:pt>
                <c:pt idx="5">
                  <c:v>1434</c:v>
                </c:pt>
                <c:pt idx="6">
                  <c:v>2275</c:v>
                </c:pt>
                <c:pt idx="7">
                  <c:v>829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778</c:v>
                </c:pt>
                <c:pt idx="1">
                  <c:v>748</c:v>
                </c:pt>
                <c:pt idx="2">
                  <c:v>531</c:v>
                </c:pt>
                <c:pt idx="3">
                  <c:v>195</c:v>
                </c:pt>
                <c:pt idx="4">
                  <c:v>335</c:v>
                </c:pt>
                <c:pt idx="5">
                  <c:v>714</c:v>
                </c:pt>
                <c:pt idx="6">
                  <c:v>1450</c:v>
                </c:pt>
                <c:pt idx="7">
                  <c:v>447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629</c:v>
                </c:pt>
                <c:pt idx="1">
                  <c:v>583</c:v>
                </c:pt>
                <c:pt idx="2">
                  <c:v>428</c:v>
                </c:pt>
                <c:pt idx="3">
                  <c:v>191</c:v>
                </c:pt>
                <c:pt idx="4">
                  <c:v>262</c:v>
                </c:pt>
                <c:pt idx="5">
                  <c:v>608</c:v>
                </c:pt>
                <c:pt idx="6">
                  <c:v>1249</c:v>
                </c:pt>
                <c:pt idx="7">
                  <c:v>336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871</c:v>
                </c:pt>
                <c:pt idx="1">
                  <c:v>654</c:v>
                </c:pt>
                <c:pt idx="2">
                  <c:v>488</c:v>
                </c:pt>
                <c:pt idx="3">
                  <c:v>199</c:v>
                </c:pt>
                <c:pt idx="4">
                  <c:v>350</c:v>
                </c:pt>
                <c:pt idx="5">
                  <c:v>717</c:v>
                </c:pt>
                <c:pt idx="6">
                  <c:v>1429</c:v>
                </c:pt>
                <c:pt idx="7">
                  <c:v>552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540</c:v>
                </c:pt>
                <c:pt idx="1">
                  <c:v>399</c:v>
                </c:pt>
                <c:pt idx="2">
                  <c:v>293</c:v>
                </c:pt>
                <c:pt idx="3">
                  <c:v>118</c:v>
                </c:pt>
                <c:pt idx="4">
                  <c:v>196</c:v>
                </c:pt>
                <c:pt idx="5">
                  <c:v>439</c:v>
                </c:pt>
                <c:pt idx="6">
                  <c:v>773</c:v>
                </c:pt>
                <c:pt idx="7">
                  <c:v>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221312"/>
        <c:axId val="366224840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0.14002411898700254</c:v>
                </c:pt>
                <c:pt idx="1">
                  <c:v>0.18704799474030243</c:v>
                </c:pt>
                <c:pt idx="2">
                  <c:v>0.20718232044198895</c:v>
                </c:pt>
                <c:pt idx="3">
                  <c:v>0.15390143737166326</c:v>
                </c:pt>
                <c:pt idx="4">
                  <c:v>0.16106774463339837</c:v>
                </c:pt>
                <c:pt idx="5">
                  <c:v>0.17016659220016594</c:v>
                </c:pt>
                <c:pt idx="6">
                  <c:v>0.22331256069925542</c:v>
                </c:pt>
                <c:pt idx="7">
                  <c:v>0.1640434060025418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27976"/>
        <c:axId val="366225232"/>
      </c:lineChart>
      <c:catAx>
        <c:axId val="366221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66224840"/>
        <c:crosses val="autoZero"/>
        <c:auto val="1"/>
        <c:lblAlgn val="ctr"/>
        <c:lblOffset val="100"/>
        <c:noMultiLvlLbl val="0"/>
      </c:catAx>
      <c:valAx>
        <c:axId val="3662248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6221312"/>
        <c:crosses val="autoZero"/>
        <c:crossBetween val="between"/>
      </c:valAx>
      <c:valAx>
        <c:axId val="3662252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66227976"/>
        <c:crosses val="max"/>
        <c:crossBetween val="between"/>
      </c:valAx>
      <c:catAx>
        <c:axId val="366227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2252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0.61601022423608687</c:v>
                </c:pt>
                <c:pt idx="1">
                  <c:v>0.61925806883621271</c:v>
                </c:pt>
                <c:pt idx="2">
                  <c:v>0.56884422110552768</c:v>
                </c:pt>
                <c:pt idx="3">
                  <c:v>0.59179145867997784</c:v>
                </c:pt>
                <c:pt idx="4">
                  <c:v>0.61742682096664403</c:v>
                </c:pt>
                <c:pt idx="5">
                  <c:v>0.63406380921688688</c:v>
                </c:pt>
                <c:pt idx="6">
                  <c:v>0.62752228163992874</c:v>
                </c:pt>
                <c:pt idx="7">
                  <c:v>0.60719041278295605</c:v>
                </c:pt>
                <c:pt idx="8">
                  <c:v>0.61569062085617587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0.19751365167886603</c:v>
                </c:pt>
                <c:pt idx="1">
                  <c:v>0.19592875318066158</c:v>
                </c:pt>
                <c:pt idx="2">
                  <c:v>0.19356783919597989</c:v>
                </c:pt>
                <c:pt idx="3">
                  <c:v>0.17359955629506379</c:v>
                </c:pt>
                <c:pt idx="4">
                  <c:v>0.15010211027910142</c:v>
                </c:pt>
                <c:pt idx="5">
                  <c:v>0.10634869481147277</c:v>
                </c:pt>
                <c:pt idx="6">
                  <c:v>0.14559714795008913</c:v>
                </c:pt>
                <c:pt idx="7">
                  <c:v>0.14758100310696848</c:v>
                </c:pt>
                <c:pt idx="8">
                  <c:v>0.16321966473370672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6.2623446032299288E-2</c:v>
                </c:pt>
                <c:pt idx="1">
                  <c:v>6.7496986741663323E-2</c:v>
                </c:pt>
                <c:pt idx="2">
                  <c:v>0.10773869346733668</c:v>
                </c:pt>
                <c:pt idx="3">
                  <c:v>3.9933444259567387E-2</c:v>
                </c:pt>
                <c:pt idx="4">
                  <c:v>0.10687542545949626</c:v>
                </c:pt>
                <c:pt idx="5">
                  <c:v>9.7325169191105385E-2</c:v>
                </c:pt>
                <c:pt idx="6">
                  <c:v>0.10267379679144385</c:v>
                </c:pt>
                <c:pt idx="7">
                  <c:v>7.1016422547714161E-2</c:v>
                </c:pt>
                <c:pt idx="8">
                  <c:v>8.567696479110179E-2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0.12385267805274776</c:v>
                </c:pt>
                <c:pt idx="1">
                  <c:v>0.11731619124146243</c:v>
                </c:pt>
                <c:pt idx="2">
                  <c:v>0.12984924623115579</c:v>
                </c:pt>
                <c:pt idx="3">
                  <c:v>0.19467554076539101</c:v>
                </c:pt>
                <c:pt idx="4">
                  <c:v>0.12559564329475834</c:v>
                </c:pt>
                <c:pt idx="5">
                  <c:v>0.16226232678053495</c:v>
                </c:pt>
                <c:pt idx="6">
                  <c:v>0.12420677361853832</c:v>
                </c:pt>
                <c:pt idx="7">
                  <c:v>0.1742121615623613</c:v>
                </c:pt>
                <c:pt idx="8">
                  <c:v>0.13541274961901559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223272"/>
        <c:axId val="366222488"/>
      </c:barChart>
      <c:catAx>
        <c:axId val="366223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6222488"/>
        <c:crosses val="autoZero"/>
        <c:auto val="1"/>
        <c:lblAlgn val="ctr"/>
        <c:lblOffset val="100"/>
        <c:noMultiLvlLbl val="0"/>
      </c:catAx>
      <c:valAx>
        <c:axId val="36622248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6223272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0.37195243478309392</c:v>
                </c:pt>
                <c:pt idx="1">
                  <c:v>0.41772591235173567</c:v>
                </c:pt>
                <c:pt idx="2">
                  <c:v>0.34515374099528734</c:v>
                </c:pt>
                <c:pt idx="3">
                  <c:v>0.33052842124146581</c:v>
                </c:pt>
                <c:pt idx="4">
                  <c:v>0.39709607825084647</c:v>
                </c:pt>
                <c:pt idx="5">
                  <c:v>0.35795926834224734</c:v>
                </c:pt>
                <c:pt idx="6">
                  <c:v>0.38552923344743295</c:v>
                </c:pt>
                <c:pt idx="7">
                  <c:v>0.36086971977575133</c:v>
                </c:pt>
                <c:pt idx="8">
                  <c:v>0.37580739105945221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4.1130018679658882E-2</c:v>
                </c:pt>
                <c:pt idx="1">
                  <c:v>4.217189363553412E-2</c:v>
                </c:pt>
                <c:pt idx="2">
                  <c:v>3.5825069211246736E-2</c:v>
                </c:pt>
                <c:pt idx="3">
                  <c:v>3.1294722857086184E-2</c:v>
                </c:pt>
                <c:pt idx="4">
                  <c:v>3.0588067262457344E-2</c:v>
                </c:pt>
                <c:pt idx="5">
                  <c:v>2.0287738215496998E-2</c:v>
                </c:pt>
                <c:pt idx="6">
                  <c:v>2.6950527498008109E-2</c:v>
                </c:pt>
                <c:pt idx="7">
                  <c:v>2.8882159162068453E-2</c:v>
                </c:pt>
                <c:pt idx="8">
                  <c:v>3.1716742216607294E-2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0.14271936109457151</c:v>
                </c:pt>
                <c:pt idx="1">
                  <c:v>0.15016514389557442</c:v>
                </c:pt>
                <c:pt idx="2">
                  <c:v>0.22756965242281163</c:v>
                </c:pt>
                <c:pt idx="3">
                  <c:v>7.9580038332520281E-2</c:v>
                </c:pt>
                <c:pt idx="4">
                  <c:v>0.20657741134047666</c:v>
                </c:pt>
                <c:pt idx="5">
                  <c:v>0.18592847683606184</c:v>
                </c:pt>
                <c:pt idx="6">
                  <c:v>0.2245967632741942</c:v>
                </c:pt>
                <c:pt idx="7">
                  <c:v>0.12763987721704942</c:v>
                </c:pt>
                <c:pt idx="8">
                  <c:v>0.1807266155134927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0.4441981854426757</c:v>
                </c:pt>
                <c:pt idx="1">
                  <c:v>0.38993705011715574</c:v>
                </c:pt>
                <c:pt idx="2">
                  <c:v>0.39145153737065419</c:v>
                </c:pt>
                <c:pt idx="3">
                  <c:v>0.55859681756892776</c:v>
                </c:pt>
                <c:pt idx="4">
                  <c:v>0.36573844314621956</c:v>
                </c:pt>
                <c:pt idx="5">
                  <c:v>0.4358245166061937</c:v>
                </c:pt>
                <c:pt idx="6">
                  <c:v>0.36292347578036471</c:v>
                </c:pt>
                <c:pt idx="7">
                  <c:v>0.48260824384513079</c:v>
                </c:pt>
                <c:pt idx="8">
                  <c:v>0.41174925121044781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227584"/>
        <c:axId val="366225624"/>
      </c:barChart>
      <c:catAx>
        <c:axId val="3662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6225624"/>
        <c:crosses val="autoZero"/>
        <c:auto val="1"/>
        <c:lblAlgn val="ctr"/>
        <c:lblOffset val="100"/>
        <c:noMultiLvlLbl val="0"/>
      </c:catAx>
      <c:valAx>
        <c:axId val="36622562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6227584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267392.21999999997</c:v>
                </c:pt>
                <c:pt idx="1">
                  <c:v>15333.840000000004</c:v>
                </c:pt>
                <c:pt idx="2">
                  <c:v>79851.12</c:v>
                </c:pt>
                <c:pt idx="3">
                  <c:v>13001.07</c:v>
                </c:pt>
                <c:pt idx="4">
                  <c:v>46559.500000000007</c:v>
                </c:pt>
                <c:pt idx="5">
                  <c:v>689603.32999999984</c:v>
                </c:pt>
                <c:pt idx="6">
                  <c:v>263675.92</c:v>
                </c:pt>
                <c:pt idx="7">
                  <c:v>139115.36000000004</c:v>
                </c:pt>
                <c:pt idx="8">
                  <c:v>17016.629999999997</c:v>
                </c:pt>
                <c:pt idx="9">
                  <c:v>49.09</c:v>
                </c:pt>
                <c:pt idx="10">
                  <c:v>107278.29999999999</c:v>
                </c:pt>
                <c:pt idx="11">
                  <c:v>222885.51000000007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223664"/>
        <c:axId val="36622288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4727</c:v>
                </c:pt>
                <c:pt idx="1">
                  <c:v>214</c:v>
                </c:pt>
                <c:pt idx="2">
                  <c:v>1723</c:v>
                </c:pt>
                <c:pt idx="3">
                  <c:v>327</c:v>
                </c:pt>
                <c:pt idx="4">
                  <c:v>3479</c:v>
                </c:pt>
                <c:pt idx="5">
                  <c:v>6543</c:v>
                </c:pt>
                <c:pt idx="6">
                  <c:v>3242</c:v>
                </c:pt>
                <c:pt idx="7">
                  <c:v>1284</c:v>
                </c:pt>
                <c:pt idx="8">
                  <c:v>221</c:v>
                </c:pt>
                <c:pt idx="9">
                  <c:v>1</c:v>
                </c:pt>
                <c:pt idx="10">
                  <c:v>8302</c:v>
                </c:pt>
                <c:pt idx="11">
                  <c:v>1046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20920"/>
        <c:axId val="366221704"/>
      </c:lineChart>
      <c:catAx>
        <c:axId val="366220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6221704"/>
        <c:crosses val="autoZero"/>
        <c:auto val="1"/>
        <c:lblAlgn val="ctr"/>
        <c:lblOffset val="100"/>
        <c:noMultiLvlLbl val="0"/>
      </c:catAx>
      <c:valAx>
        <c:axId val="3662217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6220920"/>
        <c:crosses val="autoZero"/>
        <c:crossBetween val="between"/>
      </c:valAx>
      <c:valAx>
        <c:axId val="3662228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6223664"/>
        <c:crosses val="max"/>
        <c:crossBetween val="between"/>
      </c:valAx>
      <c:catAx>
        <c:axId val="36622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2228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54.66</c:v>
                </c:pt>
                <c:pt idx="2">
                  <c:v>15699.920000000004</c:v>
                </c:pt>
                <c:pt idx="3">
                  <c:v>2916.22</c:v>
                </c:pt>
                <c:pt idx="4">
                  <c:v>4005.82</c:v>
                </c:pt>
                <c:pt idx="5">
                  <c:v>0</c:v>
                </c:pt>
                <c:pt idx="6">
                  <c:v>84892.24000000002</c:v>
                </c:pt>
                <c:pt idx="7">
                  <c:v>2302.89</c:v>
                </c:pt>
                <c:pt idx="8">
                  <c:v>436.31</c:v>
                </c:pt>
                <c:pt idx="9">
                  <c:v>0</c:v>
                </c:pt>
                <c:pt idx="10">
                  <c:v>26543.559999999998</c:v>
                </c:pt>
                <c:pt idx="11">
                  <c:v>20274.14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146520"/>
        <c:axId val="36622640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517</c:v>
                </c:pt>
                <c:pt idx="3">
                  <c:v>85</c:v>
                </c:pt>
                <c:pt idx="4">
                  <c:v>348</c:v>
                </c:pt>
                <c:pt idx="5">
                  <c:v>0</c:v>
                </c:pt>
                <c:pt idx="6">
                  <c:v>2538</c:v>
                </c:pt>
                <c:pt idx="7">
                  <c:v>64</c:v>
                </c:pt>
                <c:pt idx="8">
                  <c:v>13</c:v>
                </c:pt>
                <c:pt idx="9">
                  <c:v>0</c:v>
                </c:pt>
                <c:pt idx="10">
                  <c:v>4431</c:v>
                </c:pt>
                <c:pt idx="11">
                  <c:v>249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24448"/>
        <c:axId val="366224056"/>
      </c:lineChart>
      <c:catAx>
        <c:axId val="3662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6224056"/>
        <c:crosses val="autoZero"/>
        <c:auto val="1"/>
        <c:lblAlgn val="ctr"/>
        <c:lblOffset val="100"/>
        <c:noMultiLvlLbl val="0"/>
      </c:catAx>
      <c:valAx>
        <c:axId val="3662240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6224448"/>
        <c:crosses val="autoZero"/>
        <c:crossBetween val="between"/>
      </c:valAx>
      <c:valAx>
        <c:axId val="36622640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7146520"/>
        <c:crosses val="max"/>
        <c:crossBetween val="between"/>
      </c:valAx>
      <c:catAx>
        <c:axId val="367146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2264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37.3%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27.9%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52.5%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topLeftCell="A22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41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>
      <c r="B5" s="17" t="s">
        <v>17</v>
      </c>
      <c r="C5" s="29">
        <f>SUM(C6:C13)</f>
        <v>704575</v>
      </c>
      <c r="D5" s="30">
        <f>SUM(E5:F5)</f>
        <v>219326</v>
      </c>
      <c r="E5" s="31">
        <f>SUM(E6:E13)</f>
        <v>109744</v>
      </c>
      <c r="F5" s="32">
        <f t="shared" ref="F5:G5" si="0">SUM(F6:F13)</f>
        <v>109582</v>
      </c>
      <c r="G5" s="29">
        <f t="shared" si="0"/>
        <v>219196</v>
      </c>
      <c r="H5" s="33">
        <f>D5/C5</f>
        <v>0.31128836532661536</v>
      </c>
      <c r="I5" s="26"/>
      <c r="J5" s="24">
        <f t="shared" ref="J5:J13" si="1">C5-D5-G5</f>
        <v>266053</v>
      </c>
      <c r="K5" s="58">
        <f>E5/C5</f>
        <v>0.15575914558421744</v>
      </c>
      <c r="L5" s="58">
        <f>F5/C5</f>
        <v>0.15552921974239789</v>
      </c>
    </row>
    <row r="6" spans="1:12" ht="20.100000000000001" customHeight="1" thickTop="1">
      <c r="B6" s="18" t="s">
        <v>18</v>
      </c>
      <c r="C6" s="34">
        <v>186934</v>
      </c>
      <c r="D6" s="35">
        <f t="shared" ref="D6:D13" si="2">SUM(E6:F6)</f>
        <v>44778</v>
      </c>
      <c r="E6" s="36">
        <v>24205</v>
      </c>
      <c r="F6" s="37">
        <v>20573</v>
      </c>
      <c r="G6" s="34">
        <v>60857</v>
      </c>
      <c r="H6" s="38">
        <f t="shared" ref="H6:H13" si="3">D6/C6</f>
        <v>0.23953908866230864</v>
      </c>
      <c r="I6" s="26"/>
      <c r="J6" s="24">
        <f t="shared" si="1"/>
        <v>81299</v>
      </c>
      <c r="K6" s="58">
        <f t="shared" ref="K6:K13" si="4">E6/C6</f>
        <v>0.12948420298073116</v>
      </c>
      <c r="L6" s="58">
        <f t="shared" ref="L6:L13" si="5">F6/C6</f>
        <v>0.11005488568157745</v>
      </c>
    </row>
    <row r="7" spans="1:12" ht="20.100000000000001" customHeight="1">
      <c r="B7" s="19" t="s">
        <v>19</v>
      </c>
      <c r="C7" s="39">
        <v>93046</v>
      </c>
      <c r="D7" s="40">
        <f t="shared" si="2"/>
        <v>30420</v>
      </c>
      <c r="E7" s="41">
        <v>14908</v>
      </c>
      <c r="F7" s="42">
        <v>15512</v>
      </c>
      <c r="G7" s="39">
        <v>28901</v>
      </c>
      <c r="H7" s="43">
        <f t="shared" si="3"/>
        <v>0.3269350643767599</v>
      </c>
      <c r="I7" s="26"/>
      <c r="J7" s="24">
        <f t="shared" si="1"/>
        <v>33725</v>
      </c>
      <c r="K7" s="58">
        <f t="shared" si="4"/>
        <v>0.16022182576360081</v>
      </c>
      <c r="L7" s="58">
        <f t="shared" si="5"/>
        <v>0.16671323861315909</v>
      </c>
    </row>
    <row r="8" spans="1:12" ht="20.100000000000001" customHeight="1">
      <c r="B8" s="19" t="s">
        <v>20</v>
      </c>
      <c r="C8" s="39">
        <v>51424</v>
      </c>
      <c r="D8" s="40">
        <f t="shared" si="2"/>
        <v>18824</v>
      </c>
      <c r="E8" s="41">
        <v>9325</v>
      </c>
      <c r="F8" s="42">
        <v>9499</v>
      </c>
      <c r="G8" s="39">
        <v>15206</v>
      </c>
      <c r="H8" s="43">
        <f t="shared" si="3"/>
        <v>0.36605476042314872</v>
      </c>
      <c r="I8" s="26"/>
      <c r="J8" s="24">
        <f t="shared" si="1"/>
        <v>17394</v>
      </c>
      <c r="K8" s="58">
        <f t="shared" si="4"/>
        <v>0.18133556316116989</v>
      </c>
      <c r="L8" s="58">
        <f t="shared" si="5"/>
        <v>0.18471919726197883</v>
      </c>
    </row>
    <row r="9" spans="1:12" ht="20.100000000000001" customHeight="1">
      <c r="B9" s="19" t="s">
        <v>21</v>
      </c>
      <c r="C9" s="39">
        <v>31995</v>
      </c>
      <c r="D9" s="40">
        <f t="shared" si="2"/>
        <v>9740</v>
      </c>
      <c r="E9" s="41">
        <v>5038</v>
      </c>
      <c r="F9" s="42">
        <v>4702</v>
      </c>
      <c r="G9" s="39">
        <v>10171</v>
      </c>
      <c r="H9" s="43">
        <f t="shared" si="3"/>
        <v>0.30442256602594153</v>
      </c>
      <c r="I9" s="26"/>
      <c r="J9" s="24">
        <f t="shared" si="1"/>
        <v>12084</v>
      </c>
      <c r="K9" s="58">
        <f t="shared" si="4"/>
        <v>0.15746210345366463</v>
      </c>
      <c r="L9" s="58">
        <f t="shared" si="5"/>
        <v>0.14696046257227691</v>
      </c>
    </row>
    <row r="10" spans="1:12" ht="20.100000000000001" customHeight="1">
      <c r="B10" s="19" t="s">
        <v>22</v>
      </c>
      <c r="C10" s="39">
        <v>45055</v>
      </c>
      <c r="D10" s="40">
        <f t="shared" si="2"/>
        <v>14348</v>
      </c>
      <c r="E10" s="41">
        <v>6978</v>
      </c>
      <c r="F10" s="42">
        <v>7370</v>
      </c>
      <c r="G10" s="39">
        <v>13956</v>
      </c>
      <c r="H10" s="43">
        <f t="shared" si="3"/>
        <v>0.31845522139607146</v>
      </c>
      <c r="I10" s="26"/>
      <c r="J10" s="24">
        <f t="shared" si="1"/>
        <v>16751</v>
      </c>
      <c r="K10" s="58">
        <f t="shared" si="4"/>
        <v>0.15487737210076574</v>
      </c>
      <c r="L10" s="58">
        <f t="shared" si="5"/>
        <v>0.16357784929530575</v>
      </c>
    </row>
    <row r="11" spans="1:12" ht="20.100000000000001" customHeight="1">
      <c r="B11" s="19" t="s">
        <v>23</v>
      </c>
      <c r="C11" s="39">
        <v>99630</v>
      </c>
      <c r="D11" s="40">
        <f t="shared" si="2"/>
        <v>31334</v>
      </c>
      <c r="E11" s="41">
        <v>15119</v>
      </c>
      <c r="F11" s="42">
        <v>16215</v>
      </c>
      <c r="G11" s="39">
        <v>31832</v>
      </c>
      <c r="H11" s="43">
        <f t="shared" si="3"/>
        <v>0.31450366355515408</v>
      </c>
      <c r="I11" s="26"/>
      <c r="J11" s="24">
        <f t="shared" si="1"/>
        <v>36464</v>
      </c>
      <c r="K11" s="58">
        <f t="shared" si="4"/>
        <v>0.15175148047776774</v>
      </c>
      <c r="L11" s="58">
        <f t="shared" si="5"/>
        <v>0.16275218307738634</v>
      </c>
    </row>
    <row r="12" spans="1:12" ht="20.100000000000001" customHeight="1">
      <c r="B12" s="19" t="s">
        <v>24</v>
      </c>
      <c r="C12" s="39">
        <v>138185</v>
      </c>
      <c r="D12" s="40">
        <f t="shared" si="2"/>
        <v>49424</v>
      </c>
      <c r="E12" s="41">
        <v>24614</v>
      </c>
      <c r="F12" s="42">
        <v>24810</v>
      </c>
      <c r="G12" s="39">
        <v>40735</v>
      </c>
      <c r="H12" s="43">
        <f t="shared" si="3"/>
        <v>0.35766544849296233</v>
      </c>
      <c r="I12" s="26"/>
      <c r="J12" s="24">
        <f t="shared" si="1"/>
        <v>48026</v>
      </c>
      <c r="K12" s="58">
        <f t="shared" si="4"/>
        <v>0.17812353005029488</v>
      </c>
      <c r="L12" s="58">
        <f t="shared" si="5"/>
        <v>0.17954191844266743</v>
      </c>
    </row>
    <row r="13" spans="1:12" ht="20.100000000000001" customHeight="1">
      <c r="B13" s="19" t="s">
        <v>25</v>
      </c>
      <c r="C13" s="39">
        <v>58306</v>
      </c>
      <c r="D13" s="40">
        <f t="shared" si="2"/>
        <v>20458</v>
      </c>
      <c r="E13" s="41">
        <v>9557</v>
      </c>
      <c r="F13" s="42">
        <v>10901</v>
      </c>
      <c r="G13" s="39">
        <v>17538</v>
      </c>
      <c r="H13" s="43">
        <f t="shared" si="3"/>
        <v>0.3508729804822831</v>
      </c>
      <c r="I13" s="26"/>
      <c r="J13" s="24">
        <f t="shared" si="1"/>
        <v>20310</v>
      </c>
      <c r="K13" s="58">
        <f t="shared" si="4"/>
        <v>0.16391108976777691</v>
      </c>
      <c r="L13" s="58">
        <f t="shared" si="5"/>
        <v>0.18696189071450622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43</v>
      </c>
      <c r="B1" s="13"/>
    </row>
    <row r="2" spans="1:12" ht="14.1" customHeight="1">
      <c r="K2" s="44" t="s">
        <v>2</v>
      </c>
    </row>
    <row r="3" spans="1:12" ht="20.100000000000001" customHeight="1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>
      <c r="B4" s="194" t="s">
        <v>67</v>
      </c>
      <c r="C4" s="195"/>
      <c r="D4" s="45">
        <f>SUM(D5:D7)</f>
        <v>7573</v>
      </c>
      <c r="E4" s="46">
        <f t="shared" ref="E4:K4" si="0">SUM(E5:E7)</f>
        <v>5327</v>
      </c>
      <c r="F4" s="46">
        <f t="shared" si="0"/>
        <v>8664</v>
      </c>
      <c r="G4" s="46">
        <f t="shared" si="0"/>
        <v>5198</v>
      </c>
      <c r="H4" s="46">
        <f t="shared" si="0"/>
        <v>4286</v>
      </c>
      <c r="I4" s="46">
        <f t="shared" si="0"/>
        <v>5260</v>
      </c>
      <c r="J4" s="45">
        <f t="shared" si="0"/>
        <v>3087</v>
      </c>
      <c r="K4" s="47">
        <f t="shared" si="0"/>
        <v>39395</v>
      </c>
      <c r="L4" s="55">
        <f>K4/人口統計!D5</f>
        <v>0.17961846748675486</v>
      </c>
    </row>
    <row r="5" spans="1:12" ht="20.100000000000001" customHeight="1">
      <c r="B5" s="117"/>
      <c r="C5" s="118" t="s">
        <v>15</v>
      </c>
      <c r="D5" s="48">
        <v>936</v>
      </c>
      <c r="E5" s="49">
        <v>784</v>
      </c>
      <c r="F5" s="49">
        <v>794</v>
      </c>
      <c r="G5" s="49">
        <v>607</v>
      </c>
      <c r="H5" s="49">
        <v>472</v>
      </c>
      <c r="I5" s="49">
        <v>506</v>
      </c>
      <c r="J5" s="48">
        <v>324</v>
      </c>
      <c r="K5" s="50">
        <f>SUM(D5:J5)</f>
        <v>4423</v>
      </c>
      <c r="L5" s="56">
        <f>K5/人口統計!D5</f>
        <v>2.0166327749560016E-2</v>
      </c>
    </row>
    <row r="6" spans="1:12" ht="20.100000000000001" customHeight="1">
      <c r="B6" s="117"/>
      <c r="C6" s="118" t="s">
        <v>145</v>
      </c>
      <c r="D6" s="48">
        <v>3250</v>
      </c>
      <c r="E6" s="49">
        <v>2095</v>
      </c>
      <c r="F6" s="49">
        <v>2994</v>
      </c>
      <c r="G6" s="49">
        <v>1644</v>
      </c>
      <c r="H6" s="49">
        <v>1251</v>
      </c>
      <c r="I6" s="49">
        <v>1340</v>
      </c>
      <c r="J6" s="48">
        <v>799</v>
      </c>
      <c r="K6" s="50">
        <f>SUM(D6:J6)</f>
        <v>13373</v>
      </c>
      <c r="L6" s="56">
        <f>K6/人口統計!D5</f>
        <v>6.0973163236460792E-2</v>
      </c>
    </row>
    <row r="7" spans="1:12" ht="20.100000000000001" customHeight="1">
      <c r="B7" s="117"/>
      <c r="C7" s="119" t="s">
        <v>144</v>
      </c>
      <c r="D7" s="51">
        <v>3387</v>
      </c>
      <c r="E7" s="52">
        <v>2448</v>
      </c>
      <c r="F7" s="52">
        <v>4876</v>
      </c>
      <c r="G7" s="52">
        <v>2947</v>
      </c>
      <c r="H7" s="52">
        <v>2563</v>
      </c>
      <c r="I7" s="52">
        <v>3414</v>
      </c>
      <c r="J7" s="51">
        <v>1964</v>
      </c>
      <c r="K7" s="53">
        <f>SUM(D7:J7)</f>
        <v>21599</v>
      </c>
      <c r="L7" s="57">
        <f>K7/人口統計!D5</f>
        <v>9.8478976500734061E-2</v>
      </c>
    </row>
    <row r="8" spans="1:12" ht="20.100000000000001" customHeight="1" thickBot="1">
      <c r="B8" s="194" t="s">
        <v>68</v>
      </c>
      <c r="C8" s="195"/>
      <c r="D8" s="45">
        <v>78</v>
      </c>
      <c r="E8" s="46">
        <v>122</v>
      </c>
      <c r="F8" s="46">
        <v>84</v>
      </c>
      <c r="G8" s="46">
        <v>107</v>
      </c>
      <c r="H8" s="46">
        <v>80</v>
      </c>
      <c r="I8" s="46">
        <v>62</v>
      </c>
      <c r="J8" s="45">
        <v>58</v>
      </c>
      <c r="K8" s="47">
        <f>SUM(D8:J8)</f>
        <v>591</v>
      </c>
      <c r="L8" s="80"/>
    </row>
    <row r="9" spans="1:12" ht="20.100000000000001" customHeight="1" thickTop="1">
      <c r="B9" s="196" t="s">
        <v>35</v>
      </c>
      <c r="C9" s="197"/>
      <c r="D9" s="35">
        <f>D4+D8</f>
        <v>7651</v>
      </c>
      <c r="E9" s="34">
        <f t="shared" ref="E9:K9" si="1">E4+E8</f>
        <v>5449</v>
      </c>
      <c r="F9" s="34">
        <f t="shared" si="1"/>
        <v>8748</v>
      </c>
      <c r="G9" s="34">
        <f t="shared" si="1"/>
        <v>5305</v>
      </c>
      <c r="H9" s="34">
        <f t="shared" si="1"/>
        <v>4366</v>
      </c>
      <c r="I9" s="34">
        <f t="shared" si="1"/>
        <v>5322</v>
      </c>
      <c r="J9" s="35">
        <f t="shared" si="1"/>
        <v>3145</v>
      </c>
      <c r="K9" s="54">
        <f t="shared" si="1"/>
        <v>39986</v>
      </c>
      <c r="L9" s="81"/>
    </row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42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>
      <c r="B24" s="198" t="s">
        <v>18</v>
      </c>
      <c r="C24" s="199"/>
      <c r="D24" s="45">
        <v>1334</v>
      </c>
      <c r="E24" s="46">
        <v>878</v>
      </c>
      <c r="F24" s="46">
        <v>1240</v>
      </c>
      <c r="G24" s="46">
        <v>778</v>
      </c>
      <c r="H24" s="46">
        <v>629</v>
      </c>
      <c r="I24" s="46">
        <v>871</v>
      </c>
      <c r="J24" s="45">
        <v>540</v>
      </c>
      <c r="K24" s="47">
        <f>SUM(D24:J24)</f>
        <v>6270</v>
      </c>
      <c r="L24" s="55">
        <f>K24/人口統計!D6</f>
        <v>0.14002411898700254</v>
      </c>
    </row>
    <row r="25" spans="1:12" ht="20.100000000000001" customHeight="1">
      <c r="B25" s="192" t="s">
        <v>44</v>
      </c>
      <c r="C25" s="193"/>
      <c r="D25" s="45">
        <v>1139</v>
      </c>
      <c r="E25" s="46">
        <v>1000</v>
      </c>
      <c r="F25" s="46">
        <v>1167</v>
      </c>
      <c r="G25" s="46">
        <v>748</v>
      </c>
      <c r="H25" s="46">
        <v>583</v>
      </c>
      <c r="I25" s="46">
        <v>654</v>
      </c>
      <c r="J25" s="45">
        <v>399</v>
      </c>
      <c r="K25" s="47">
        <f t="shared" ref="K25:K31" si="2">SUM(D25:J25)</f>
        <v>5690</v>
      </c>
      <c r="L25" s="55">
        <f>K25/人口統計!D7</f>
        <v>0.18704799474030243</v>
      </c>
    </row>
    <row r="26" spans="1:12" ht="20.100000000000001" customHeight="1">
      <c r="B26" s="192" t="s">
        <v>45</v>
      </c>
      <c r="C26" s="193"/>
      <c r="D26" s="45">
        <v>820</v>
      </c>
      <c r="E26" s="46">
        <v>475</v>
      </c>
      <c r="F26" s="46">
        <v>865</v>
      </c>
      <c r="G26" s="46">
        <v>531</v>
      </c>
      <c r="H26" s="46">
        <v>428</v>
      </c>
      <c r="I26" s="46">
        <v>488</v>
      </c>
      <c r="J26" s="45">
        <v>293</v>
      </c>
      <c r="K26" s="47">
        <f t="shared" si="2"/>
        <v>3900</v>
      </c>
      <c r="L26" s="55">
        <f>K26/人口統計!D8</f>
        <v>0.20718232044198895</v>
      </c>
    </row>
    <row r="27" spans="1:12" ht="20.100000000000001" customHeight="1">
      <c r="B27" s="192" t="s">
        <v>46</v>
      </c>
      <c r="C27" s="193"/>
      <c r="D27" s="45">
        <v>270</v>
      </c>
      <c r="E27" s="46">
        <v>168</v>
      </c>
      <c r="F27" s="46">
        <v>358</v>
      </c>
      <c r="G27" s="46">
        <v>195</v>
      </c>
      <c r="H27" s="46">
        <v>191</v>
      </c>
      <c r="I27" s="46">
        <v>199</v>
      </c>
      <c r="J27" s="45">
        <v>118</v>
      </c>
      <c r="K27" s="47">
        <f t="shared" si="2"/>
        <v>1499</v>
      </c>
      <c r="L27" s="55">
        <f>K27/人口統計!D9</f>
        <v>0.15390143737166326</v>
      </c>
    </row>
    <row r="28" spans="1:12" ht="20.100000000000001" customHeight="1">
      <c r="B28" s="192" t="s">
        <v>47</v>
      </c>
      <c r="C28" s="193"/>
      <c r="D28" s="45">
        <v>400</v>
      </c>
      <c r="E28" s="46">
        <v>272</v>
      </c>
      <c r="F28" s="46">
        <v>496</v>
      </c>
      <c r="G28" s="46">
        <v>335</v>
      </c>
      <c r="H28" s="46">
        <v>262</v>
      </c>
      <c r="I28" s="46">
        <v>350</v>
      </c>
      <c r="J28" s="45">
        <v>196</v>
      </c>
      <c r="K28" s="47">
        <f t="shared" si="2"/>
        <v>2311</v>
      </c>
      <c r="L28" s="55">
        <f>K28/人口統計!D10</f>
        <v>0.16106774463339837</v>
      </c>
    </row>
    <row r="29" spans="1:12" ht="20.100000000000001" customHeight="1">
      <c r="B29" s="192" t="s">
        <v>48</v>
      </c>
      <c r="C29" s="193"/>
      <c r="D29" s="45">
        <v>813</v>
      </c>
      <c r="E29" s="46">
        <v>607</v>
      </c>
      <c r="F29" s="46">
        <v>1434</v>
      </c>
      <c r="G29" s="46">
        <v>714</v>
      </c>
      <c r="H29" s="46">
        <v>608</v>
      </c>
      <c r="I29" s="46">
        <v>717</v>
      </c>
      <c r="J29" s="45">
        <v>439</v>
      </c>
      <c r="K29" s="47">
        <f t="shared" si="2"/>
        <v>5332</v>
      </c>
      <c r="L29" s="55">
        <f>K29/人口統計!D11</f>
        <v>0.17016659220016594</v>
      </c>
    </row>
    <row r="30" spans="1:12" ht="20.100000000000001" customHeight="1">
      <c r="B30" s="192" t="s">
        <v>49</v>
      </c>
      <c r="C30" s="193"/>
      <c r="D30" s="45">
        <v>2318</v>
      </c>
      <c r="E30" s="46">
        <v>1543</v>
      </c>
      <c r="F30" s="46">
        <v>2275</v>
      </c>
      <c r="G30" s="46">
        <v>1450</v>
      </c>
      <c r="H30" s="46">
        <v>1249</v>
      </c>
      <c r="I30" s="46">
        <v>1429</v>
      </c>
      <c r="J30" s="45">
        <v>773</v>
      </c>
      <c r="K30" s="47">
        <f t="shared" si="2"/>
        <v>11037</v>
      </c>
      <c r="L30" s="55">
        <f>K30/人口統計!D12</f>
        <v>0.22331256069925542</v>
      </c>
    </row>
    <row r="31" spans="1:12" ht="20.100000000000001" customHeight="1" thickBot="1">
      <c r="B31" s="198" t="s">
        <v>25</v>
      </c>
      <c r="C31" s="199"/>
      <c r="D31" s="45">
        <v>479</v>
      </c>
      <c r="E31" s="46">
        <v>384</v>
      </c>
      <c r="F31" s="46">
        <v>829</v>
      </c>
      <c r="G31" s="46">
        <v>447</v>
      </c>
      <c r="H31" s="46">
        <v>336</v>
      </c>
      <c r="I31" s="46">
        <v>552</v>
      </c>
      <c r="J31" s="45">
        <v>329</v>
      </c>
      <c r="K31" s="47">
        <f t="shared" si="2"/>
        <v>3356</v>
      </c>
      <c r="L31" s="59">
        <f>K31/人口統計!D13</f>
        <v>0.1640434060025418</v>
      </c>
    </row>
    <row r="32" spans="1:12" ht="20.100000000000001" customHeight="1" thickTop="1">
      <c r="B32" s="190" t="s">
        <v>50</v>
      </c>
      <c r="C32" s="191"/>
      <c r="D32" s="35">
        <f>SUM(D24:D31)</f>
        <v>7573</v>
      </c>
      <c r="E32" s="34">
        <f t="shared" ref="E32:J32" si="3">SUM(E24:E31)</f>
        <v>5327</v>
      </c>
      <c r="F32" s="34">
        <f t="shared" si="3"/>
        <v>8664</v>
      </c>
      <c r="G32" s="34">
        <f t="shared" si="3"/>
        <v>5198</v>
      </c>
      <c r="H32" s="34">
        <f t="shared" si="3"/>
        <v>4286</v>
      </c>
      <c r="I32" s="34">
        <f t="shared" si="3"/>
        <v>5260</v>
      </c>
      <c r="J32" s="35">
        <f t="shared" si="3"/>
        <v>3087</v>
      </c>
      <c r="K32" s="54">
        <f>SUM(K24:K31)</f>
        <v>39395</v>
      </c>
      <c r="L32" s="60">
        <f>K32/人口統計!D5</f>
        <v>0.17961846748675486</v>
      </c>
    </row>
    <row r="33" spans="3:3" ht="20.100000000000001" customHeight="1">
      <c r="C33" s="14" t="s">
        <v>51</v>
      </c>
    </row>
    <row r="34" spans="3:3" ht="20.100000000000001" customHeight="1"/>
    <row r="35" spans="3:3" ht="20.100000000000001" customHeight="1"/>
    <row r="36" spans="3:3" ht="20.100000000000001" customHeight="1"/>
    <row r="37" spans="3:3" ht="20.100000000000001" customHeight="1"/>
    <row r="38" spans="3:3" ht="20.100000000000001" customHeight="1"/>
    <row r="39" spans="3:3" ht="20.100000000000001" customHeight="1"/>
    <row r="40" spans="3:3" ht="20.100000000000001" customHeight="1"/>
    <row r="41" spans="3:3" ht="20.100000000000001" customHeight="1"/>
    <row r="42" spans="3:3" ht="20.100000000000001" customHeight="1"/>
    <row r="43" spans="3:3" ht="20.100000000000001" customHeight="1"/>
    <row r="44" spans="3:3" ht="20.100000000000001" customHeight="1"/>
    <row r="45" spans="3:3" ht="20.100000000000001" customHeight="1"/>
    <row r="46" spans="3:3" ht="20.100000000000001" customHeight="1"/>
    <row r="47" spans="3:3" ht="20.100000000000001" customHeight="1"/>
    <row r="48" spans="3: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12"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topLeftCell="G25"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6" width="8.625" style="14" customWidth="1"/>
    <col min="17" max="18" width="15.25" style="14" bestFit="1" customWidth="1"/>
    <col min="19" max="19" width="16.375" style="14" bestFit="1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53</v>
      </c>
    </row>
    <row r="2" spans="1:19" ht="20.100000000000001" customHeight="1"/>
    <row r="3" spans="1:19" ht="20.100000000000001" customHeight="1" thickBot="1">
      <c r="B3" s="202"/>
      <c r="C3" s="202"/>
      <c r="D3" s="202" t="s">
        <v>122</v>
      </c>
      <c r="E3" s="202"/>
      <c r="F3" s="202" t="s">
        <v>123</v>
      </c>
      <c r="G3" s="202"/>
      <c r="H3" s="202" t="s">
        <v>124</v>
      </c>
      <c r="I3" s="202"/>
      <c r="J3" s="202" t="s">
        <v>125</v>
      </c>
      <c r="K3" s="202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>
      <c r="B4" s="204"/>
      <c r="C4" s="204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03" t="s">
        <v>114</v>
      </c>
      <c r="C5" s="203"/>
      <c r="D5" s="150">
        <v>5302</v>
      </c>
      <c r="E5" s="149">
        <v>287234.9599999999</v>
      </c>
      <c r="F5" s="151">
        <v>1700</v>
      </c>
      <c r="G5" s="152">
        <v>31762.070000000011</v>
      </c>
      <c r="H5" s="150">
        <v>539</v>
      </c>
      <c r="I5" s="149">
        <v>110212.99000000002</v>
      </c>
      <c r="J5" s="151">
        <v>1066</v>
      </c>
      <c r="K5" s="152">
        <v>343025.71</v>
      </c>
      <c r="M5" s="162">
        <f>Q5+Q7</f>
        <v>39356</v>
      </c>
      <c r="N5" s="121" t="s">
        <v>108</v>
      </c>
      <c r="O5" s="122"/>
      <c r="P5" s="134"/>
      <c r="Q5" s="123">
        <v>31109</v>
      </c>
      <c r="R5" s="124">
        <v>1861761.8900000013</v>
      </c>
      <c r="S5" s="124">
        <f>R5/Q5*100</f>
        <v>5984.6407470506965</v>
      </c>
    </row>
    <row r="6" spans="1:19" ht="20.100000000000001" customHeight="1">
      <c r="B6" s="200" t="s">
        <v>115</v>
      </c>
      <c r="C6" s="200"/>
      <c r="D6" s="153">
        <v>4624</v>
      </c>
      <c r="E6" s="154">
        <v>274278.88</v>
      </c>
      <c r="F6" s="155">
        <v>1463</v>
      </c>
      <c r="G6" s="156">
        <v>27690.070000000003</v>
      </c>
      <c r="H6" s="153">
        <v>504</v>
      </c>
      <c r="I6" s="154">
        <v>98598.45</v>
      </c>
      <c r="J6" s="155">
        <v>876</v>
      </c>
      <c r="K6" s="156">
        <v>256032.70999999996</v>
      </c>
      <c r="M6" s="58"/>
      <c r="N6" s="125"/>
      <c r="O6" s="94" t="s">
        <v>105</v>
      </c>
      <c r="P6" s="107"/>
      <c r="Q6" s="98">
        <f>Q5/Q$13</f>
        <v>0.61569062085617587</v>
      </c>
      <c r="R6" s="99">
        <f>R5/R$13</f>
        <v>0.37580739105945221</v>
      </c>
      <c r="S6" s="100" t="s">
        <v>107</v>
      </c>
    </row>
    <row r="7" spans="1:19" ht="20.100000000000001" customHeight="1">
      <c r="B7" s="200" t="s">
        <v>116</v>
      </c>
      <c r="C7" s="200"/>
      <c r="D7" s="153">
        <v>2830</v>
      </c>
      <c r="E7" s="154">
        <v>175656.95</v>
      </c>
      <c r="F7" s="155">
        <v>963</v>
      </c>
      <c r="G7" s="156">
        <v>18232.23</v>
      </c>
      <c r="H7" s="153">
        <v>536</v>
      </c>
      <c r="I7" s="154">
        <v>115815.60999999999</v>
      </c>
      <c r="J7" s="155">
        <v>646</v>
      </c>
      <c r="K7" s="156">
        <v>199218.99999999997</v>
      </c>
      <c r="M7" s="58"/>
      <c r="N7" s="126" t="s">
        <v>109</v>
      </c>
      <c r="O7" s="127"/>
      <c r="P7" s="135"/>
      <c r="Q7" s="128">
        <v>8247</v>
      </c>
      <c r="R7" s="129">
        <v>157125.75999999998</v>
      </c>
      <c r="S7" s="129">
        <f>R7/Q7*100</f>
        <v>1905.2474839335514</v>
      </c>
    </row>
    <row r="8" spans="1:19" ht="20.100000000000001" customHeight="1">
      <c r="B8" s="200" t="s">
        <v>117</v>
      </c>
      <c r="C8" s="200"/>
      <c r="D8" s="153">
        <v>1067</v>
      </c>
      <c r="E8" s="154">
        <v>63492.12</v>
      </c>
      <c r="F8" s="155">
        <v>313</v>
      </c>
      <c r="G8" s="156">
        <v>6011.4899999999989</v>
      </c>
      <c r="H8" s="153">
        <v>72</v>
      </c>
      <c r="I8" s="154">
        <v>15286.75</v>
      </c>
      <c r="J8" s="155">
        <v>351</v>
      </c>
      <c r="K8" s="156">
        <v>107302.40999999999</v>
      </c>
      <c r="L8" s="89"/>
      <c r="M8" s="88"/>
      <c r="N8" s="130"/>
      <c r="O8" s="94" t="s">
        <v>105</v>
      </c>
      <c r="P8" s="107"/>
      <c r="Q8" s="98">
        <f>Q7/Q$13</f>
        <v>0.16321966473370672</v>
      </c>
      <c r="R8" s="99">
        <f>R7/R$13</f>
        <v>3.1716742216607294E-2</v>
      </c>
      <c r="S8" s="100" t="s">
        <v>106</v>
      </c>
    </row>
    <row r="9" spans="1:19" ht="20.100000000000001" customHeight="1">
      <c r="B9" s="200" t="s">
        <v>118</v>
      </c>
      <c r="C9" s="200"/>
      <c r="D9" s="153">
        <v>1814</v>
      </c>
      <c r="E9" s="154">
        <v>119773.64000000001</v>
      </c>
      <c r="F9" s="155">
        <v>441</v>
      </c>
      <c r="G9" s="156">
        <v>9226.09</v>
      </c>
      <c r="H9" s="153">
        <v>314</v>
      </c>
      <c r="I9" s="154">
        <v>62308.670000000006</v>
      </c>
      <c r="J9" s="155">
        <v>369</v>
      </c>
      <c r="K9" s="156">
        <v>110315.43000000001</v>
      </c>
      <c r="L9" s="89"/>
      <c r="M9" s="88"/>
      <c r="N9" s="126" t="s">
        <v>110</v>
      </c>
      <c r="O9" s="127"/>
      <c r="P9" s="135"/>
      <c r="Q9" s="128">
        <v>4329</v>
      </c>
      <c r="R9" s="129">
        <v>895325.4599999995</v>
      </c>
      <c r="S9" s="129">
        <f>R9/Q9*100</f>
        <v>20682.038808038797</v>
      </c>
    </row>
    <row r="10" spans="1:19" ht="20.100000000000001" customHeight="1">
      <c r="B10" s="200" t="s">
        <v>119</v>
      </c>
      <c r="C10" s="200"/>
      <c r="D10" s="153">
        <v>3935</v>
      </c>
      <c r="E10" s="154">
        <v>252526.68999999997</v>
      </c>
      <c r="F10" s="155">
        <v>660</v>
      </c>
      <c r="G10" s="156">
        <v>14312.230000000001</v>
      </c>
      <c r="H10" s="153">
        <v>604</v>
      </c>
      <c r="I10" s="154">
        <v>131165.49000000002</v>
      </c>
      <c r="J10" s="155">
        <v>1007</v>
      </c>
      <c r="K10" s="156">
        <v>307457.67</v>
      </c>
      <c r="L10" s="89"/>
      <c r="M10" s="88"/>
      <c r="N10" s="95"/>
      <c r="O10" s="94" t="s">
        <v>105</v>
      </c>
      <c r="P10" s="107"/>
      <c r="Q10" s="98">
        <f>Q9/Q$13</f>
        <v>8.567696479110179E-2</v>
      </c>
      <c r="R10" s="99">
        <f>R9/R$13</f>
        <v>0.1807266155134927</v>
      </c>
      <c r="S10" s="100" t="s">
        <v>106</v>
      </c>
    </row>
    <row r="11" spans="1:19" ht="20.100000000000001" customHeight="1">
      <c r="B11" s="200" t="s">
        <v>120</v>
      </c>
      <c r="C11" s="200"/>
      <c r="D11" s="153">
        <v>8801</v>
      </c>
      <c r="E11" s="154">
        <v>516933.79999999981</v>
      </c>
      <c r="F11" s="155">
        <v>2042</v>
      </c>
      <c r="G11" s="156">
        <v>36136.400000000009</v>
      </c>
      <c r="H11" s="153">
        <v>1440</v>
      </c>
      <c r="I11" s="154">
        <v>301148.77999999997</v>
      </c>
      <c r="J11" s="155">
        <v>1742</v>
      </c>
      <c r="K11" s="156">
        <v>486623.05</v>
      </c>
      <c r="L11" s="89"/>
      <c r="M11" s="88"/>
      <c r="N11" s="126" t="s">
        <v>111</v>
      </c>
      <c r="O11" s="127"/>
      <c r="P11" s="135"/>
      <c r="Q11" s="101">
        <v>6842</v>
      </c>
      <c r="R11" s="102">
        <v>2039819.0200000003</v>
      </c>
      <c r="S11" s="102">
        <f>R11/Q11*100</f>
        <v>29813.198187664431</v>
      </c>
    </row>
    <row r="12" spans="1:19" ht="20.100000000000001" customHeight="1" thickBot="1">
      <c r="B12" s="201" t="s">
        <v>121</v>
      </c>
      <c r="C12" s="201"/>
      <c r="D12" s="157">
        <v>2736</v>
      </c>
      <c r="E12" s="158">
        <v>171864.84999999998</v>
      </c>
      <c r="F12" s="159">
        <v>665</v>
      </c>
      <c r="G12" s="160">
        <v>13755.180000000002</v>
      </c>
      <c r="H12" s="157">
        <v>320</v>
      </c>
      <c r="I12" s="158">
        <v>60788.720000000008</v>
      </c>
      <c r="J12" s="159">
        <v>785</v>
      </c>
      <c r="K12" s="160">
        <v>229843.04000000004</v>
      </c>
      <c r="L12" s="89"/>
      <c r="M12" s="88"/>
      <c r="N12" s="125"/>
      <c r="O12" s="84" t="s">
        <v>105</v>
      </c>
      <c r="P12" s="108"/>
      <c r="Q12" s="103">
        <f>Q11/Q$13</f>
        <v>0.13541274961901559</v>
      </c>
      <c r="R12" s="104">
        <f>R11/R$13</f>
        <v>0.41174925121044781</v>
      </c>
      <c r="S12" s="105" t="s">
        <v>106</v>
      </c>
    </row>
    <row r="13" spans="1:19" ht="20.100000000000001" customHeight="1" thickTop="1">
      <c r="B13" s="161" t="s">
        <v>126</v>
      </c>
      <c r="C13" s="161"/>
      <c r="D13" s="150">
        <v>31109</v>
      </c>
      <c r="E13" s="149">
        <v>1861761.8900000013</v>
      </c>
      <c r="F13" s="151">
        <v>8247</v>
      </c>
      <c r="G13" s="152">
        <v>157125.75999999998</v>
      </c>
      <c r="H13" s="150">
        <v>4329</v>
      </c>
      <c r="I13" s="149">
        <v>895325.4599999995</v>
      </c>
      <c r="J13" s="151">
        <v>6842</v>
      </c>
      <c r="K13" s="152">
        <v>2039819.0200000003</v>
      </c>
      <c r="M13" s="58"/>
      <c r="N13" s="131" t="s">
        <v>112</v>
      </c>
      <c r="O13" s="132"/>
      <c r="P13" s="133"/>
      <c r="Q13" s="96">
        <f>Q5+Q7+Q9+Q11</f>
        <v>50527</v>
      </c>
      <c r="R13" s="97">
        <f>R5+R7+R9+R11</f>
        <v>4954032.1300000008</v>
      </c>
      <c r="S13" s="97">
        <f>R13/Q13*100</f>
        <v>9804.7224850080165</v>
      </c>
    </row>
    <row r="14" spans="1:19" ht="20.100000000000001" customHeight="1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>
      <c r="M16" s="14" t="s">
        <v>133</v>
      </c>
      <c r="N16" s="58">
        <f>D5/(D5+F5+H5+J5)</f>
        <v>0.61601022423608687</v>
      </c>
      <c r="O16" s="58">
        <f>F5/(D5+F5+H5+J5)</f>
        <v>0.19751365167886603</v>
      </c>
      <c r="P16" s="58">
        <f>H5/(D5+F5+H5+J5)</f>
        <v>6.2623446032299288E-2</v>
      </c>
      <c r="Q16" s="58">
        <f>J5/(D5+F5+H5+J5)</f>
        <v>0.12385267805274776</v>
      </c>
    </row>
    <row r="17" spans="13:17" ht="20.100000000000001" customHeight="1">
      <c r="M17" s="14" t="s">
        <v>134</v>
      </c>
      <c r="N17" s="58">
        <f t="shared" ref="N17:N23" si="0">D6/(D6+F6+H6+J6)</f>
        <v>0.61925806883621271</v>
      </c>
      <c r="O17" s="58">
        <f t="shared" ref="O17:O23" si="1">F6/(D6+F6+H6+J6)</f>
        <v>0.19592875318066158</v>
      </c>
      <c r="P17" s="58">
        <f t="shared" ref="P17:P23" si="2">H6/(D6+F6+H6+J6)</f>
        <v>6.7496986741663323E-2</v>
      </c>
      <c r="Q17" s="58">
        <f t="shared" ref="Q17:Q23" si="3">J6/(D6+F6+H6+J6)</f>
        <v>0.11731619124146243</v>
      </c>
    </row>
    <row r="18" spans="13:17" ht="20.100000000000001" customHeight="1">
      <c r="M18" s="14" t="s">
        <v>135</v>
      </c>
      <c r="N18" s="58">
        <f t="shared" si="0"/>
        <v>0.56884422110552768</v>
      </c>
      <c r="O18" s="58">
        <f t="shared" si="1"/>
        <v>0.19356783919597989</v>
      </c>
      <c r="P18" s="58">
        <f t="shared" si="2"/>
        <v>0.10773869346733668</v>
      </c>
      <c r="Q18" s="58">
        <f t="shared" si="3"/>
        <v>0.12984924623115579</v>
      </c>
    </row>
    <row r="19" spans="13:17" ht="20.100000000000001" customHeight="1">
      <c r="M19" s="14" t="s">
        <v>136</v>
      </c>
      <c r="N19" s="58">
        <f t="shared" si="0"/>
        <v>0.59179145867997784</v>
      </c>
      <c r="O19" s="58">
        <f t="shared" si="1"/>
        <v>0.17359955629506379</v>
      </c>
      <c r="P19" s="58">
        <f t="shared" si="2"/>
        <v>3.9933444259567387E-2</v>
      </c>
      <c r="Q19" s="58">
        <f t="shared" si="3"/>
        <v>0.19467554076539101</v>
      </c>
    </row>
    <row r="20" spans="13:17" ht="20.100000000000001" customHeight="1">
      <c r="M20" s="14" t="s">
        <v>137</v>
      </c>
      <c r="N20" s="58">
        <f t="shared" si="0"/>
        <v>0.61742682096664403</v>
      </c>
      <c r="O20" s="58">
        <f t="shared" si="1"/>
        <v>0.15010211027910142</v>
      </c>
      <c r="P20" s="58">
        <f t="shared" si="2"/>
        <v>0.10687542545949626</v>
      </c>
      <c r="Q20" s="58">
        <f t="shared" si="3"/>
        <v>0.12559564329475834</v>
      </c>
    </row>
    <row r="21" spans="13:17" ht="20.100000000000001" customHeight="1">
      <c r="M21" s="14" t="s">
        <v>138</v>
      </c>
      <c r="N21" s="58">
        <f t="shared" si="0"/>
        <v>0.63406380921688688</v>
      </c>
      <c r="O21" s="58">
        <f t="shared" si="1"/>
        <v>0.10634869481147277</v>
      </c>
      <c r="P21" s="58">
        <f t="shared" si="2"/>
        <v>9.7325169191105385E-2</v>
      </c>
      <c r="Q21" s="58">
        <f t="shared" si="3"/>
        <v>0.16226232678053495</v>
      </c>
    </row>
    <row r="22" spans="13:17" ht="20.100000000000001" customHeight="1">
      <c r="M22" s="14" t="s">
        <v>139</v>
      </c>
      <c r="N22" s="58">
        <f t="shared" si="0"/>
        <v>0.62752228163992874</v>
      </c>
      <c r="O22" s="58">
        <f t="shared" si="1"/>
        <v>0.14559714795008913</v>
      </c>
      <c r="P22" s="58">
        <f t="shared" si="2"/>
        <v>0.10267379679144385</v>
      </c>
      <c r="Q22" s="58">
        <f t="shared" si="3"/>
        <v>0.12420677361853832</v>
      </c>
    </row>
    <row r="23" spans="13:17" ht="20.100000000000001" customHeight="1">
      <c r="M23" s="14" t="s">
        <v>140</v>
      </c>
      <c r="N23" s="58">
        <f t="shared" si="0"/>
        <v>0.60719041278295605</v>
      </c>
      <c r="O23" s="58">
        <f t="shared" si="1"/>
        <v>0.14758100310696848</v>
      </c>
      <c r="P23" s="58">
        <f t="shared" si="2"/>
        <v>7.1016422547714161E-2</v>
      </c>
      <c r="Q23" s="58">
        <f t="shared" si="3"/>
        <v>0.1742121615623613</v>
      </c>
    </row>
    <row r="24" spans="13:17" ht="20.100000000000001" customHeight="1">
      <c r="M24" s="14" t="s">
        <v>141</v>
      </c>
      <c r="N24" s="58">
        <f t="shared" ref="N24" si="4">D13/(D13+F13+H13+J13)</f>
        <v>0.61569062085617587</v>
      </c>
      <c r="O24" s="58">
        <f t="shared" ref="O24" si="5">F13/(D13+F13+H13+J13)</f>
        <v>0.16321966473370672</v>
      </c>
      <c r="P24" s="58">
        <f t="shared" ref="P24" si="6">H13/(D13+F13+H13+J13)</f>
        <v>8.567696479110179E-2</v>
      </c>
      <c r="Q24" s="58">
        <f t="shared" ref="Q24" si="7">J13/(D13+F13+H13+J13)</f>
        <v>0.13541274961901559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>
      <c r="M29" s="14" t="s">
        <v>133</v>
      </c>
      <c r="N29" s="58">
        <f>E5/(E5+G5+I5+K5)</f>
        <v>0.37195243478309392</v>
      </c>
      <c r="O29" s="58">
        <f>G5/(E5+G5+I5+K5)</f>
        <v>4.1130018679658882E-2</v>
      </c>
      <c r="P29" s="58">
        <f>I5/(E5+G5+I5+K5)</f>
        <v>0.14271936109457151</v>
      </c>
      <c r="Q29" s="58">
        <f>K5/(E5+G5+I5+K5)</f>
        <v>0.4441981854426757</v>
      </c>
    </row>
    <row r="30" spans="13:17" ht="20.100000000000001" customHeight="1">
      <c r="M30" s="14" t="s">
        <v>134</v>
      </c>
      <c r="N30" s="58">
        <f t="shared" ref="N30:N37" si="8">E6/(E6+G6+I6+K6)</f>
        <v>0.41772591235173567</v>
      </c>
      <c r="O30" s="58">
        <f t="shared" ref="O30:O37" si="9">G6/(E6+G6+I6+K6)</f>
        <v>4.217189363553412E-2</v>
      </c>
      <c r="P30" s="58">
        <f t="shared" ref="P30:P37" si="10">I6/(E6+G6+I6+K6)</f>
        <v>0.15016514389557442</v>
      </c>
      <c r="Q30" s="58">
        <f t="shared" ref="Q30:Q37" si="11">K6/(E6+G6+I6+K6)</f>
        <v>0.38993705011715574</v>
      </c>
    </row>
    <row r="31" spans="13:17" ht="20.100000000000001" customHeight="1">
      <c r="M31" s="14" t="s">
        <v>135</v>
      </c>
      <c r="N31" s="58">
        <f t="shared" si="8"/>
        <v>0.34515374099528734</v>
      </c>
      <c r="O31" s="58">
        <f t="shared" si="9"/>
        <v>3.5825069211246736E-2</v>
      </c>
      <c r="P31" s="58">
        <f t="shared" si="10"/>
        <v>0.22756965242281163</v>
      </c>
      <c r="Q31" s="58">
        <f t="shared" si="11"/>
        <v>0.39145153737065419</v>
      </c>
    </row>
    <row r="32" spans="13:17" ht="20.100000000000001" customHeight="1">
      <c r="M32" s="14" t="s">
        <v>136</v>
      </c>
      <c r="N32" s="58">
        <f t="shared" si="8"/>
        <v>0.33052842124146581</v>
      </c>
      <c r="O32" s="58">
        <f t="shared" si="9"/>
        <v>3.1294722857086184E-2</v>
      </c>
      <c r="P32" s="58">
        <f t="shared" si="10"/>
        <v>7.9580038332520281E-2</v>
      </c>
      <c r="Q32" s="58">
        <f t="shared" si="11"/>
        <v>0.55859681756892776</v>
      </c>
    </row>
    <row r="33" spans="13:17" ht="20.100000000000001" customHeight="1">
      <c r="M33" s="14" t="s">
        <v>137</v>
      </c>
      <c r="N33" s="58">
        <f t="shared" si="8"/>
        <v>0.39709607825084647</v>
      </c>
      <c r="O33" s="58">
        <f t="shared" si="9"/>
        <v>3.0588067262457344E-2</v>
      </c>
      <c r="P33" s="58">
        <f t="shared" si="10"/>
        <v>0.20657741134047666</v>
      </c>
      <c r="Q33" s="58">
        <f t="shared" si="11"/>
        <v>0.36573844314621956</v>
      </c>
    </row>
    <row r="34" spans="13:17" ht="20.100000000000001" customHeight="1">
      <c r="M34" s="14" t="s">
        <v>138</v>
      </c>
      <c r="N34" s="58">
        <f t="shared" si="8"/>
        <v>0.35795926834224734</v>
      </c>
      <c r="O34" s="58">
        <f t="shared" si="9"/>
        <v>2.0287738215496998E-2</v>
      </c>
      <c r="P34" s="58">
        <f t="shared" si="10"/>
        <v>0.18592847683606184</v>
      </c>
      <c r="Q34" s="58">
        <f t="shared" si="11"/>
        <v>0.4358245166061937</v>
      </c>
    </row>
    <row r="35" spans="13:17" ht="20.100000000000001" customHeight="1">
      <c r="M35" s="14" t="s">
        <v>139</v>
      </c>
      <c r="N35" s="58">
        <f t="shared" si="8"/>
        <v>0.38552923344743295</v>
      </c>
      <c r="O35" s="58">
        <f t="shared" si="9"/>
        <v>2.6950527498008109E-2</v>
      </c>
      <c r="P35" s="58">
        <f t="shared" si="10"/>
        <v>0.2245967632741942</v>
      </c>
      <c r="Q35" s="58">
        <f t="shared" si="11"/>
        <v>0.36292347578036471</v>
      </c>
    </row>
    <row r="36" spans="13:17" ht="20.100000000000001" customHeight="1">
      <c r="M36" s="14" t="s">
        <v>140</v>
      </c>
      <c r="N36" s="58">
        <f t="shared" si="8"/>
        <v>0.36086971977575133</v>
      </c>
      <c r="O36" s="58">
        <f t="shared" si="9"/>
        <v>2.8882159162068453E-2</v>
      </c>
      <c r="P36" s="58">
        <f t="shared" si="10"/>
        <v>0.12763987721704942</v>
      </c>
      <c r="Q36" s="58">
        <f t="shared" si="11"/>
        <v>0.48260824384513079</v>
      </c>
    </row>
    <row r="37" spans="13:17" ht="20.100000000000001" customHeight="1">
      <c r="M37" s="14" t="s">
        <v>141</v>
      </c>
      <c r="N37" s="58">
        <f t="shared" si="8"/>
        <v>0.37580739105945221</v>
      </c>
      <c r="O37" s="58">
        <f t="shared" si="9"/>
        <v>3.1716742216607294E-2</v>
      </c>
      <c r="P37" s="58">
        <f t="shared" si="10"/>
        <v>0.1807266155134927</v>
      </c>
      <c r="Q37" s="58">
        <f t="shared" si="11"/>
        <v>0.41174925121044781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topLeftCell="A58"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6" t="s">
        <v>99</v>
      </c>
    </row>
    <row r="2" spans="1:14" s="14" customFormat="1" ht="20.100000000000001" customHeight="1"/>
    <row r="3" spans="1:14" s="14" customFormat="1" ht="20.100000000000001" customHeight="1">
      <c r="B3" s="188" t="s">
        <v>54</v>
      </c>
      <c r="C3" s="218"/>
      <c r="D3" s="219"/>
      <c r="E3" s="222" t="s">
        <v>52</v>
      </c>
      <c r="F3" s="209" t="s">
        <v>100</v>
      </c>
      <c r="G3" s="222" t="s">
        <v>57</v>
      </c>
      <c r="H3" s="209" t="s">
        <v>100</v>
      </c>
    </row>
    <row r="4" spans="1:14" s="14" customFormat="1" ht="20.100000000000001" customHeight="1" thickBot="1">
      <c r="B4" s="189"/>
      <c r="C4" s="220"/>
      <c r="D4" s="221"/>
      <c r="E4" s="223"/>
      <c r="F4" s="210"/>
      <c r="G4" s="223"/>
      <c r="H4" s="210"/>
      <c r="N4" s="24"/>
    </row>
    <row r="5" spans="1:14" s="14" customFormat="1" ht="20.100000000000001" customHeight="1" thickTop="1">
      <c r="B5" s="211" t="s">
        <v>69</v>
      </c>
      <c r="C5" s="214" t="s">
        <v>3</v>
      </c>
      <c r="D5" s="215"/>
      <c r="E5" s="163">
        <v>4727</v>
      </c>
      <c r="F5" s="164">
        <f t="shared" ref="F5:F16" si="0">E5/SUM(E$5:E$16)</f>
        <v>0.15194959657976792</v>
      </c>
      <c r="G5" s="165">
        <v>267392.21999999997</v>
      </c>
      <c r="H5" s="166">
        <f t="shared" ref="H5:H16" si="1">G5/SUM(G$5:G$16)</f>
        <v>0.14362321059219876</v>
      </c>
      <c r="N5" s="24"/>
    </row>
    <row r="6" spans="1:14" s="14" customFormat="1" ht="20.100000000000001" customHeight="1">
      <c r="B6" s="212"/>
      <c r="C6" s="216" t="s">
        <v>8</v>
      </c>
      <c r="D6" s="217"/>
      <c r="E6" s="167">
        <v>214</v>
      </c>
      <c r="F6" s="168">
        <f t="shared" si="0"/>
        <v>6.8790382204506739E-3</v>
      </c>
      <c r="G6" s="169">
        <v>15333.840000000004</v>
      </c>
      <c r="H6" s="170">
        <f t="shared" si="1"/>
        <v>8.2361982390777178E-3</v>
      </c>
      <c r="N6" s="24"/>
    </row>
    <row r="7" spans="1:14" s="14" customFormat="1" ht="20.100000000000001" customHeight="1">
      <c r="B7" s="212"/>
      <c r="C7" s="216" t="s">
        <v>9</v>
      </c>
      <c r="D7" s="217"/>
      <c r="E7" s="167">
        <v>1723</v>
      </c>
      <c r="F7" s="168">
        <f t="shared" si="0"/>
        <v>5.5385901186151915E-2</v>
      </c>
      <c r="G7" s="169">
        <v>79851.12</v>
      </c>
      <c r="H7" s="170">
        <f t="shared" si="1"/>
        <v>4.2890081932013338E-2</v>
      </c>
      <c r="N7" s="24"/>
    </row>
    <row r="8" spans="1:14" s="14" customFormat="1" ht="20.100000000000001" customHeight="1">
      <c r="B8" s="212"/>
      <c r="C8" s="216" t="s">
        <v>10</v>
      </c>
      <c r="D8" s="217"/>
      <c r="E8" s="167">
        <v>327</v>
      </c>
      <c r="F8" s="168">
        <f t="shared" si="0"/>
        <v>1.0511427561155936E-2</v>
      </c>
      <c r="G8" s="169">
        <v>13001.07</v>
      </c>
      <c r="H8" s="170">
        <f t="shared" si="1"/>
        <v>6.9832077183618795E-3</v>
      </c>
      <c r="N8" s="24"/>
    </row>
    <row r="9" spans="1:14" s="14" customFormat="1" ht="20.100000000000001" customHeight="1">
      <c r="B9" s="212"/>
      <c r="C9" s="205" t="s">
        <v>71</v>
      </c>
      <c r="D9" s="206"/>
      <c r="E9" s="167">
        <v>3479</v>
      </c>
      <c r="F9" s="168">
        <f t="shared" si="0"/>
        <v>0.11183258863994343</v>
      </c>
      <c r="G9" s="169">
        <v>46559.500000000007</v>
      </c>
      <c r="H9" s="170">
        <f t="shared" si="1"/>
        <v>2.5008300067845952E-2</v>
      </c>
      <c r="N9" s="24"/>
    </row>
    <row r="10" spans="1:14" s="14" customFormat="1" ht="20.100000000000001" customHeight="1">
      <c r="B10" s="212"/>
      <c r="C10" s="216" t="s">
        <v>55</v>
      </c>
      <c r="D10" s="217"/>
      <c r="E10" s="167">
        <v>6543</v>
      </c>
      <c r="F10" s="168">
        <f t="shared" si="0"/>
        <v>0.21032498633835867</v>
      </c>
      <c r="G10" s="169">
        <v>689603.32999999984</v>
      </c>
      <c r="H10" s="170">
        <f t="shared" si="1"/>
        <v>0.37040361267680683</v>
      </c>
      <c r="N10" s="24"/>
    </row>
    <row r="11" spans="1:14" s="14" customFormat="1" ht="20.100000000000001" customHeight="1">
      <c r="B11" s="212"/>
      <c r="C11" s="216" t="s">
        <v>56</v>
      </c>
      <c r="D11" s="217"/>
      <c r="E11" s="167">
        <v>3242</v>
      </c>
      <c r="F11" s="168">
        <f t="shared" si="0"/>
        <v>0.10421421453598637</v>
      </c>
      <c r="G11" s="169">
        <v>263675.92</v>
      </c>
      <c r="H11" s="170">
        <f t="shared" si="1"/>
        <v>0.14162709066947332</v>
      </c>
      <c r="N11" s="24"/>
    </row>
    <row r="12" spans="1:14" s="14" customFormat="1" ht="20.100000000000001" customHeight="1">
      <c r="B12" s="212"/>
      <c r="C12" s="205" t="s">
        <v>153</v>
      </c>
      <c r="D12" s="206"/>
      <c r="E12" s="167">
        <v>1284</v>
      </c>
      <c r="F12" s="168">
        <f t="shared" si="0"/>
        <v>4.127422932270404E-2</v>
      </c>
      <c r="G12" s="169">
        <v>139115.36000000004</v>
      </c>
      <c r="H12" s="170">
        <f t="shared" si="1"/>
        <v>7.4722423284752079E-2</v>
      </c>
      <c r="N12" s="24"/>
    </row>
    <row r="13" spans="1:14" s="14" customFormat="1" ht="20.100000000000001" customHeight="1">
      <c r="B13" s="212"/>
      <c r="C13" s="205" t="s">
        <v>151</v>
      </c>
      <c r="D13" s="206"/>
      <c r="E13" s="167">
        <v>221</v>
      </c>
      <c r="F13" s="168">
        <f t="shared" si="0"/>
        <v>7.1040534893439195E-3</v>
      </c>
      <c r="G13" s="169">
        <v>17016.629999999997</v>
      </c>
      <c r="H13" s="170">
        <f t="shared" si="1"/>
        <v>9.1400678526081542E-3</v>
      </c>
      <c r="N13" s="24"/>
    </row>
    <row r="14" spans="1:14" s="14" customFormat="1" ht="20.100000000000001" customHeight="1">
      <c r="B14" s="212"/>
      <c r="C14" s="205" t="s">
        <v>152</v>
      </c>
      <c r="D14" s="206"/>
      <c r="E14" s="167">
        <v>1</v>
      </c>
      <c r="F14" s="168">
        <f t="shared" si="0"/>
        <v>3.2145038413320903E-5</v>
      </c>
      <c r="G14" s="169">
        <v>49.09</v>
      </c>
      <c r="H14" s="170">
        <f t="shared" si="1"/>
        <v>2.6367496436399828E-5</v>
      </c>
      <c r="N14" s="24"/>
    </row>
    <row r="15" spans="1:14" s="14" customFormat="1" ht="20.100000000000001" customHeight="1">
      <c r="B15" s="212"/>
      <c r="C15" s="205" t="s">
        <v>73</v>
      </c>
      <c r="D15" s="206"/>
      <c r="E15" s="167">
        <v>8302</v>
      </c>
      <c r="F15" s="168">
        <f t="shared" si="0"/>
        <v>0.26686810890739016</v>
      </c>
      <c r="G15" s="169">
        <v>107278.29999999999</v>
      </c>
      <c r="H15" s="170">
        <f t="shared" si="1"/>
        <v>5.7621922855022024E-2</v>
      </c>
      <c r="N15" s="24"/>
    </row>
    <row r="16" spans="1:14" s="14" customFormat="1" ht="20.100000000000001" customHeight="1">
      <c r="B16" s="213"/>
      <c r="C16" s="207" t="s">
        <v>72</v>
      </c>
      <c r="D16" s="208"/>
      <c r="E16" s="171">
        <v>1046</v>
      </c>
      <c r="F16" s="172">
        <f t="shared" si="0"/>
        <v>3.3623710180333666E-2</v>
      </c>
      <c r="G16" s="173">
        <v>222885.51000000007</v>
      </c>
      <c r="H16" s="174">
        <f t="shared" si="1"/>
        <v>0.11971751661540353</v>
      </c>
      <c r="N16" s="24"/>
    </row>
    <row r="17" spans="2:8" s="14" customFormat="1" ht="20.100000000000001" customHeight="1">
      <c r="B17" s="224" t="s">
        <v>70</v>
      </c>
      <c r="C17" s="225" t="s">
        <v>84</v>
      </c>
      <c r="D17" s="226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12"/>
      <c r="C18" s="205" t="s">
        <v>85</v>
      </c>
      <c r="D18" s="206"/>
      <c r="E18" s="167">
        <v>2</v>
      </c>
      <c r="F18" s="168">
        <f t="shared" si="2"/>
        <v>2.4251242876197404E-4</v>
      </c>
      <c r="G18" s="169">
        <v>54.66</v>
      </c>
      <c r="H18" s="170">
        <f t="shared" si="3"/>
        <v>3.4787421235066735E-4</v>
      </c>
    </row>
    <row r="19" spans="2:8" s="14" customFormat="1" ht="20.100000000000001" customHeight="1">
      <c r="B19" s="212"/>
      <c r="C19" s="205" t="s">
        <v>86</v>
      </c>
      <c r="D19" s="206"/>
      <c r="E19" s="167">
        <v>517</v>
      </c>
      <c r="F19" s="168">
        <f t="shared" si="2"/>
        <v>6.2689462834970289E-2</v>
      </c>
      <c r="G19" s="169">
        <v>15699.920000000004</v>
      </c>
      <c r="H19" s="170">
        <f t="shared" si="3"/>
        <v>9.9919453054674187E-2</v>
      </c>
    </row>
    <row r="20" spans="2:8" s="14" customFormat="1" ht="20.100000000000001" customHeight="1">
      <c r="B20" s="212"/>
      <c r="C20" s="205" t="s">
        <v>87</v>
      </c>
      <c r="D20" s="206"/>
      <c r="E20" s="167">
        <v>85</v>
      </c>
      <c r="F20" s="168">
        <f t="shared" si="2"/>
        <v>1.0306778222383897E-2</v>
      </c>
      <c r="G20" s="169">
        <v>2916.22</v>
      </c>
      <c r="H20" s="170">
        <f t="shared" si="3"/>
        <v>1.8559782940747588E-2</v>
      </c>
    </row>
    <row r="21" spans="2:8" s="14" customFormat="1" ht="20.100000000000001" customHeight="1">
      <c r="B21" s="212"/>
      <c r="C21" s="205" t="s">
        <v>88</v>
      </c>
      <c r="D21" s="206"/>
      <c r="E21" s="167">
        <v>348</v>
      </c>
      <c r="F21" s="168">
        <f t="shared" si="2"/>
        <v>4.2197162604583484E-2</v>
      </c>
      <c r="G21" s="169">
        <v>4005.82</v>
      </c>
      <c r="H21" s="170">
        <f t="shared" si="3"/>
        <v>2.5494355604071539E-2</v>
      </c>
    </row>
    <row r="22" spans="2:8" s="14" customFormat="1" ht="20.100000000000001" customHeight="1">
      <c r="B22" s="212"/>
      <c r="C22" s="205" t="s">
        <v>89</v>
      </c>
      <c r="D22" s="206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12"/>
      <c r="C23" s="205" t="s">
        <v>90</v>
      </c>
      <c r="D23" s="206"/>
      <c r="E23" s="167">
        <v>2538</v>
      </c>
      <c r="F23" s="168">
        <f t="shared" si="2"/>
        <v>0.30774827209894506</v>
      </c>
      <c r="G23" s="169">
        <v>84892.24000000002</v>
      </c>
      <c r="H23" s="170">
        <f t="shared" si="3"/>
        <v>0.54028212815008825</v>
      </c>
    </row>
    <row r="24" spans="2:8" s="14" customFormat="1" ht="20.100000000000001" customHeight="1">
      <c r="B24" s="212"/>
      <c r="C24" s="205" t="s">
        <v>91</v>
      </c>
      <c r="D24" s="206"/>
      <c r="E24" s="167">
        <v>64</v>
      </c>
      <c r="F24" s="168">
        <f t="shared" si="2"/>
        <v>7.7603977203831694E-3</v>
      </c>
      <c r="G24" s="169">
        <v>2302.89</v>
      </c>
      <c r="H24" s="170">
        <f t="shared" si="3"/>
        <v>1.4656349156242744E-2</v>
      </c>
    </row>
    <row r="25" spans="2:8" s="14" customFormat="1" ht="20.100000000000001" customHeight="1">
      <c r="B25" s="212"/>
      <c r="C25" s="205" t="s">
        <v>146</v>
      </c>
      <c r="D25" s="206"/>
      <c r="E25" s="167">
        <v>13</v>
      </c>
      <c r="F25" s="168">
        <f t="shared" si="2"/>
        <v>1.5763307869528314E-3</v>
      </c>
      <c r="G25" s="169">
        <v>436.31</v>
      </c>
      <c r="H25" s="170">
        <f t="shared" si="3"/>
        <v>2.7768202998668073E-3</v>
      </c>
    </row>
    <row r="26" spans="2:8" s="14" customFormat="1" ht="20.100000000000001" customHeight="1">
      <c r="B26" s="212"/>
      <c r="C26" s="205" t="s">
        <v>147</v>
      </c>
      <c r="D26" s="206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12"/>
      <c r="C27" s="205" t="s">
        <v>93</v>
      </c>
      <c r="D27" s="206"/>
      <c r="E27" s="167">
        <v>4431</v>
      </c>
      <c r="F27" s="168">
        <f t="shared" si="2"/>
        <v>0.53728628592215355</v>
      </c>
      <c r="G27" s="169">
        <v>26543.559999999998</v>
      </c>
      <c r="H27" s="170">
        <f t="shared" si="3"/>
        <v>0.16893194343180898</v>
      </c>
    </row>
    <row r="28" spans="2:8" s="14" customFormat="1" ht="20.100000000000001" customHeight="1">
      <c r="B28" s="213"/>
      <c r="C28" s="205" t="s">
        <v>92</v>
      </c>
      <c r="D28" s="206"/>
      <c r="E28" s="171">
        <v>249</v>
      </c>
      <c r="F28" s="172">
        <f t="shared" si="2"/>
        <v>3.019279738086577E-2</v>
      </c>
      <c r="G28" s="173">
        <v>20274.14</v>
      </c>
      <c r="H28" s="174">
        <f t="shared" si="3"/>
        <v>0.12903129315014927</v>
      </c>
    </row>
    <row r="29" spans="2:8" s="14" customFormat="1" ht="20.100000000000001" customHeight="1">
      <c r="B29" s="236" t="s">
        <v>83</v>
      </c>
      <c r="C29" s="225" t="s">
        <v>74</v>
      </c>
      <c r="D29" s="226"/>
      <c r="E29" s="175">
        <v>158</v>
      </c>
      <c r="F29" s="176">
        <f>E29/SUM(E$29:E$39)</f>
        <v>5.0015827793605569E-2</v>
      </c>
      <c r="G29" s="177">
        <v>23312.02</v>
      </c>
      <c r="H29" s="178">
        <f>G29/SUM(G$29:G$39)</f>
        <v>3.0438571361029287E-2</v>
      </c>
    </row>
    <row r="30" spans="2:8" s="14" customFormat="1" ht="20.100000000000001" customHeight="1">
      <c r="B30" s="237"/>
      <c r="C30" s="205" t="s">
        <v>75</v>
      </c>
      <c r="D30" s="206"/>
      <c r="E30" s="167">
        <v>7</v>
      </c>
      <c r="F30" s="168">
        <f t="shared" ref="F30:F40" si="4">E30/SUM(E$29:E$39)</f>
        <v>2.2158911047799935E-3</v>
      </c>
      <c r="G30" s="169">
        <v>1103.28</v>
      </c>
      <c r="H30" s="170">
        <f t="shared" ref="H30:H40" si="5">G30/SUM(G$29:G$39)</f>
        <v>1.4405558596464996E-3</v>
      </c>
    </row>
    <row r="31" spans="2:8" s="14" customFormat="1" ht="20.100000000000001" customHeight="1">
      <c r="B31" s="237"/>
      <c r="C31" s="205" t="s">
        <v>76</v>
      </c>
      <c r="D31" s="206"/>
      <c r="E31" s="167">
        <v>158</v>
      </c>
      <c r="F31" s="168">
        <f t="shared" si="4"/>
        <v>5.0015827793605569E-2</v>
      </c>
      <c r="G31" s="169">
        <v>23769.98</v>
      </c>
      <c r="H31" s="170">
        <f t="shared" si="5"/>
        <v>3.1036531046225894E-2</v>
      </c>
    </row>
    <row r="32" spans="2:8" s="14" customFormat="1" ht="20.100000000000001" customHeight="1">
      <c r="B32" s="237"/>
      <c r="C32" s="205" t="s">
        <v>77</v>
      </c>
      <c r="D32" s="206"/>
      <c r="E32" s="167">
        <v>10</v>
      </c>
      <c r="F32" s="168">
        <f t="shared" si="4"/>
        <v>3.1655587211142765E-3</v>
      </c>
      <c r="G32" s="169">
        <v>438.25999999999993</v>
      </c>
      <c r="H32" s="170">
        <f t="shared" si="5"/>
        <v>5.7223733870701444E-4</v>
      </c>
    </row>
    <row r="33" spans="2:8" s="14" customFormat="1" ht="20.100000000000001" customHeight="1">
      <c r="B33" s="237"/>
      <c r="C33" s="205" t="s">
        <v>78</v>
      </c>
      <c r="D33" s="206"/>
      <c r="E33" s="167">
        <v>587</v>
      </c>
      <c r="F33" s="168">
        <f t="shared" si="4"/>
        <v>0.18581829692940804</v>
      </c>
      <c r="G33" s="169">
        <v>125537.72999999997</v>
      </c>
      <c r="H33" s="170">
        <f t="shared" si="5"/>
        <v>0.16391497403942801</v>
      </c>
    </row>
    <row r="34" spans="2:8" s="14" customFormat="1" ht="20.100000000000001" customHeight="1">
      <c r="B34" s="237"/>
      <c r="C34" s="205" t="s">
        <v>79</v>
      </c>
      <c r="D34" s="206"/>
      <c r="E34" s="167">
        <v>140</v>
      </c>
      <c r="F34" s="168">
        <f t="shared" si="4"/>
        <v>4.4317822095599875E-2</v>
      </c>
      <c r="G34" s="169">
        <v>8841.98</v>
      </c>
      <c r="H34" s="170">
        <f t="shared" si="5"/>
        <v>1.1544998640306319E-2</v>
      </c>
    </row>
    <row r="35" spans="2:8" s="14" customFormat="1" ht="20.100000000000001" customHeight="1">
      <c r="B35" s="237"/>
      <c r="C35" s="205" t="s">
        <v>80</v>
      </c>
      <c r="D35" s="206"/>
      <c r="E35" s="167">
        <v>1929</v>
      </c>
      <c r="F35" s="168">
        <f t="shared" si="4"/>
        <v>0.61063627730294401</v>
      </c>
      <c r="G35" s="169">
        <v>538256.82999999996</v>
      </c>
      <c r="H35" s="170">
        <f t="shared" si="5"/>
        <v>0.70280348637811774</v>
      </c>
    </row>
    <row r="36" spans="2:8" s="14" customFormat="1" ht="20.100000000000001" customHeight="1">
      <c r="B36" s="237"/>
      <c r="C36" s="205" t="s">
        <v>81</v>
      </c>
      <c r="D36" s="206"/>
      <c r="E36" s="167">
        <v>26</v>
      </c>
      <c r="F36" s="168">
        <f t="shared" si="4"/>
        <v>8.23045267489712E-3</v>
      </c>
      <c r="G36" s="169">
        <v>6569.9700000000012</v>
      </c>
      <c r="H36" s="170">
        <f t="shared" si="5"/>
        <v>8.5784286683359759E-3</v>
      </c>
    </row>
    <row r="37" spans="2:8" s="14" customFormat="1" ht="20.100000000000001" customHeight="1">
      <c r="B37" s="237"/>
      <c r="C37" s="205" t="s">
        <v>82</v>
      </c>
      <c r="D37" s="206"/>
      <c r="E37" s="167">
        <v>27</v>
      </c>
      <c r="F37" s="168">
        <f t="shared" si="4"/>
        <v>8.5470085470085479E-3</v>
      </c>
      <c r="G37" s="169">
        <v>5928.84</v>
      </c>
      <c r="H37" s="170">
        <f t="shared" si="5"/>
        <v>7.7413033889008713E-3</v>
      </c>
    </row>
    <row r="38" spans="2:8" s="14" customFormat="1" ht="20.100000000000001" customHeight="1">
      <c r="B38" s="237"/>
      <c r="C38" s="205" t="s">
        <v>148</v>
      </c>
      <c r="D38" s="206"/>
      <c r="E38" s="167">
        <v>81</v>
      </c>
      <c r="F38" s="168">
        <f t="shared" si="4"/>
        <v>2.564102564102564E-2</v>
      </c>
      <c r="G38" s="169">
        <v>23513.49</v>
      </c>
      <c r="H38" s="170">
        <f t="shared" si="5"/>
        <v>3.0701631317742891E-2</v>
      </c>
    </row>
    <row r="39" spans="2:8" s="14" customFormat="1" ht="20.100000000000001" customHeight="1">
      <c r="B39" s="237"/>
      <c r="C39" s="230" t="s">
        <v>94</v>
      </c>
      <c r="D39" s="231"/>
      <c r="E39" s="167">
        <v>36</v>
      </c>
      <c r="F39" s="168">
        <f t="shared" si="4"/>
        <v>1.1396011396011397E-2</v>
      </c>
      <c r="G39" s="169">
        <v>8598.65</v>
      </c>
      <c r="H39" s="184">
        <f t="shared" si="5"/>
        <v>1.1227281961559508E-2</v>
      </c>
    </row>
    <row r="40" spans="2:8" s="14" customFormat="1" ht="20.100000000000001" customHeight="1">
      <c r="B40" s="182"/>
      <c r="C40" s="207" t="s">
        <v>149</v>
      </c>
      <c r="D40" s="208"/>
      <c r="E40" s="167">
        <v>1170</v>
      </c>
      <c r="F40" s="185">
        <f t="shared" si="4"/>
        <v>0.37037037037037035</v>
      </c>
      <c r="G40" s="169">
        <v>129454.43</v>
      </c>
      <c r="H40" s="172">
        <f t="shared" si="5"/>
        <v>0.1690290204605337</v>
      </c>
    </row>
    <row r="41" spans="2:8" s="14" customFormat="1" ht="20.100000000000001" customHeight="1">
      <c r="B41" s="232" t="s">
        <v>95</v>
      </c>
      <c r="C41" s="225" t="s">
        <v>96</v>
      </c>
      <c r="D41" s="226"/>
      <c r="E41" s="175">
        <v>3658</v>
      </c>
      <c r="F41" s="176">
        <f>E41/SUM(E$41:E$44)</f>
        <v>0.53463899444606844</v>
      </c>
      <c r="G41" s="177">
        <v>1013276.3499999999</v>
      </c>
      <c r="H41" s="178">
        <f>G41/SUM(G$41:G$44)</f>
        <v>0.49674816249139592</v>
      </c>
    </row>
    <row r="42" spans="2:8" s="14" customFormat="1" ht="20.100000000000001" customHeight="1">
      <c r="B42" s="233"/>
      <c r="C42" s="205" t="s">
        <v>97</v>
      </c>
      <c r="D42" s="206"/>
      <c r="E42" s="167">
        <v>2684</v>
      </c>
      <c r="F42" s="168">
        <f t="shared" ref="F42:F44" si="6">E42/SUM(E$41:E$44)</f>
        <v>0.39228295819935693</v>
      </c>
      <c r="G42" s="169">
        <v>833376.75999999989</v>
      </c>
      <c r="H42" s="170">
        <f t="shared" ref="H42:H44" si="7">G42/SUM(G$41:G$44)</f>
        <v>0.40855426477982343</v>
      </c>
    </row>
    <row r="43" spans="2:8" s="14" customFormat="1" ht="20.100000000000001" customHeight="1">
      <c r="B43" s="234"/>
      <c r="C43" s="205" t="s">
        <v>150</v>
      </c>
      <c r="D43" s="206"/>
      <c r="E43" s="183">
        <v>199</v>
      </c>
      <c r="F43" s="168">
        <f t="shared" si="6"/>
        <v>2.9085062847120726E-2</v>
      </c>
      <c r="G43" s="169">
        <v>82021.259999999995</v>
      </c>
      <c r="H43" s="170">
        <f t="shared" si="7"/>
        <v>4.0210067263712443E-2</v>
      </c>
    </row>
    <row r="44" spans="2:8" s="14" customFormat="1" ht="20.100000000000001" customHeight="1">
      <c r="B44" s="235"/>
      <c r="C44" s="207" t="s">
        <v>98</v>
      </c>
      <c r="D44" s="208"/>
      <c r="E44" s="171">
        <v>301</v>
      </c>
      <c r="F44" s="172">
        <f t="shared" si="6"/>
        <v>4.399298450745396E-2</v>
      </c>
      <c r="G44" s="173">
        <v>111144.65000000001</v>
      </c>
      <c r="H44" s="174">
        <f t="shared" si="7"/>
        <v>5.4487505465068184E-2</v>
      </c>
    </row>
    <row r="45" spans="2:8" s="14" customFormat="1" ht="20.100000000000001" customHeight="1">
      <c r="B45" s="227" t="s">
        <v>113</v>
      </c>
      <c r="C45" s="228"/>
      <c r="D45" s="229"/>
      <c r="E45" s="144">
        <f>SUM(E5:E44)</f>
        <v>50527</v>
      </c>
      <c r="F45" s="179">
        <f>E45/E$45</f>
        <v>1</v>
      </c>
      <c r="G45" s="180">
        <f>SUM(G5:G44)</f>
        <v>4954032.13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143</v>
      </c>
    </row>
    <row r="2" spans="1:13" s="14" customFormat="1" ht="20.100000000000001" customHeight="1"/>
    <row r="3" spans="1:13" s="14" customFormat="1" ht="31.5" customHeight="1">
      <c r="B3" s="240" t="s">
        <v>58</v>
      </c>
      <c r="C3" s="241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>
      <c r="B4" s="242" t="s">
        <v>27</v>
      </c>
      <c r="C4" s="243"/>
      <c r="D4" s="62">
        <v>3279</v>
      </c>
      <c r="E4" s="67">
        <v>61188.33</v>
      </c>
      <c r="F4" s="67">
        <f>E4*1000/D4</f>
        <v>18660.667886550778</v>
      </c>
      <c r="G4" s="67">
        <v>50030</v>
      </c>
      <c r="H4" s="63">
        <f>F4/G4</f>
        <v>0.37298956399262001</v>
      </c>
      <c r="K4" s="14">
        <f>D4*G4</f>
        <v>164048370</v>
      </c>
      <c r="L4" s="14" t="s">
        <v>27</v>
      </c>
      <c r="M4" s="24">
        <f>G4-F4</f>
        <v>31369.332113449222</v>
      </c>
    </row>
    <row r="5" spans="1:13" s="14" customFormat="1" ht="20.100000000000001" customHeight="1">
      <c r="B5" s="238" t="s">
        <v>28</v>
      </c>
      <c r="C5" s="239"/>
      <c r="D5" s="64">
        <v>3283</v>
      </c>
      <c r="E5" s="68">
        <v>95925.81</v>
      </c>
      <c r="F5" s="68">
        <f t="shared" ref="F5:F13" si="0">E5*1000/D5</f>
        <v>29218.949131891564</v>
      </c>
      <c r="G5" s="68">
        <v>104730</v>
      </c>
      <c r="H5" s="65">
        <f t="shared" ref="H5:H10" si="1">F5/G5</f>
        <v>0.27899311689001782</v>
      </c>
      <c r="K5" s="14">
        <f t="shared" ref="K5:K10" si="2">D5*G5</f>
        <v>343828590</v>
      </c>
      <c r="L5" s="14" t="s">
        <v>28</v>
      </c>
      <c r="M5" s="24">
        <f t="shared" ref="M5:M10" si="3">G5-F5</f>
        <v>75511.050868108432</v>
      </c>
    </row>
    <row r="6" spans="1:13" s="14" customFormat="1" ht="20.100000000000001" customHeight="1">
      <c r="B6" s="238" t="s">
        <v>29</v>
      </c>
      <c r="C6" s="239"/>
      <c r="D6" s="64">
        <v>6257</v>
      </c>
      <c r="E6" s="68">
        <v>548766.05999999994</v>
      </c>
      <c r="F6" s="68">
        <f t="shared" si="0"/>
        <v>87704.340738373008</v>
      </c>
      <c r="G6" s="68">
        <v>166920</v>
      </c>
      <c r="H6" s="65">
        <f t="shared" si="1"/>
        <v>0.52542739479015699</v>
      </c>
      <c r="K6" s="14">
        <f t="shared" si="2"/>
        <v>1044418440</v>
      </c>
      <c r="L6" s="14" t="s">
        <v>29</v>
      </c>
      <c r="M6" s="24">
        <f t="shared" si="3"/>
        <v>79215.659261626992</v>
      </c>
    </row>
    <row r="7" spans="1:13" s="14" customFormat="1" ht="20.100000000000001" customHeight="1">
      <c r="B7" s="238" t="s">
        <v>30</v>
      </c>
      <c r="C7" s="239"/>
      <c r="D7" s="64">
        <v>3639</v>
      </c>
      <c r="E7" s="68">
        <v>417419.9</v>
      </c>
      <c r="F7" s="68">
        <f t="shared" si="0"/>
        <v>114707.30970046716</v>
      </c>
      <c r="G7" s="68">
        <v>196160</v>
      </c>
      <c r="H7" s="65">
        <f t="shared" si="1"/>
        <v>0.5847640176410438</v>
      </c>
      <c r="K7" s="14">
        <f t="shared" si="2"/>
        <v>713826240</v>
      </c>
      <c r="L7" s="14" t="s">
        <v>30</v>
      </c>
      <c r="M7" s="24">
        <f t="shared" si="3"/>
        <v>81452.690299532842</v>
      </c>
    </row>
    <row r="8" spans="1:13" s="14" customFormat="1" ht="20.100000000000001" customHeight="1">
      <c r="B8" s="238" t="s">
        <v>31</v>
      </c>
      <c r="C8" s="239"/>
      <c r="D8" s="64">
        <v>2265</v>
      </c>
      <c r="E8" s="68">
        <v>334768.50999999995</v>
      </c>
      <c r="F8" s="68">
        <f t="shared" si="0"/>
        <v>147800.66666666663</v>
      </c>
      <c r="G8" s="68">
        <v>269310</v>
      </c>
      <c r="H8" s="65">
        <f t="shared" si="1"/>
        <v>0.54881239711361118</v>
      </c>
      <c r="K8" s="14">
        <f t="shared" si="2"/>
        <v>609987150</v>
      </c>
      <c r="L8" s="14" t="s">
        <v>31</v>
      </c>
      <c r="M8" s="24">
        <f t="shared" si="3"/>
        <v>121509.33333333337</v>
      </c>
    </row>
    <row r="9" spans="1:13" s="14" customFormat="1" ht="20.100000000000001" customHeight="1">
      <c r="B9" s="238" t="s">
        <v>32</v>
      </c>
      <c r="C9" s="239"/>
      <c r="D9" s="64">
        <v>2005</v>
      </c>
      <c r="E9" s="68">
        <v>364310</v>
      </c>
      <c r="F9" s="68">
        <f t="shared" si="0"/>
        <v>181700.74812967581</v>
      </c>
      <c r="G9" s="68">
        <v>308060</v>
      </c>
      <c r="H9" s="65">
        <f t="shared" si="1"/>
        <v>0.5898225934223067</v>
      </c>
      <c r="K9" s="14">
        <f t="shared" si="2"/>
        <v>617660300</v>
      </c>
      <c r="L9" s="14" t="s">
        <v>32</v>
      </c>
      <c r="M9" s="24">
        <f t="shared" si="3"/>
        <v>126359.25187032419</v>
      </c>
    </row>
    <row r="10" spans="1:13" s="14" customFormat="1" ht="20.100000000000001" customHeight="1">
      <c r="B10" s="244" t="s">
        <v>33</v>
      </c>
      <c r="C10" s="245"/>
      <c r="D10" s="72">
        <v>998</v>
      </c>
      <c r="E10" s="73">
        <v>196509.03999999998</v>
      </c>
      <c r="F10" s="73">
        <f t="shared" si="0"/>
        <v>196902.84569138274</v>
      </c>
      <c r="G10" s="73">
        <v>360650</v>
      </c>
      <c r="H10" s="75">
        <f t="shared" si="1"/>
        <v>0.54596657615800015</v>
      </c>
      <c r="K10" s="14">
        <f t="shared" si="2"/>
        <v>359928700</v>
      </c>
      <c r="L10" s="14" t="s">
        <v>33</v>
      </c>
      <c r="M10" s="24">
        <f t="shared" si="3"/>
        <v>163747.15430861726</v>
      </c>
    </row>
    <row r="11" spans="1:13" s="14" customFormat="1" ht="20.100000000000001" customHeight="1">
      <c r="B11" s="242" t="s">
        <v>65</v>
      </c>
      <c r="C11" s="243"/>
      <c r="D11" s="62">
        <f>SUM(D4:D5)</f>
        <v>6562</v>
      </c>
      <c r="E11" s="67">
        <f>SUM(E4:E5)</f>
        <v>157114.14000000001</v>
      </c>
      <c r="F11" s="67">
        <f t="shared" si="0"/>
        <v>23943.026516306003</v>
      </c>
      <c r="G11" s="82"/>
      <c r="H11" s="63">
        <f>SUM(E4:E5)*1000/SUM(K4:K5)</f>
        <v>0.30935473032680988</v>
      </c>
    </row>
    <row r="12" spans="1:13" s="14" customFormat="1" ht="20.100000000000001" customHeight="1">
      <c r="B12" s="244" t="s">
        <v>59</v>
      </c>
      <c r="C12" s="245"/>
      <c r="D12" s="66">
        <f>SUM(D6:D10)</f>
        <v>15164</v>
      </c>
      <c r="E12" s="78">
        <f>SUM(E6:E10)</f>
        <v>1861773.51</v>
      </c>
      <c r="F12" s="69">
        <f t="shared" si="0"/>
        <v>122775.884331311</v>
      </c>
      <c r="G12" s="83"/>
      <c r="H12" s="70">
        <f>SUM(E6:E10)*1000/SUM(K6:K10)</f>
        <v>0.55644746225098973</v>
      </c>
    </row>
    <row r="13" spans="1:13" s="14" customFormat="1" ht="20.100000000000001" customHeight="1">
      <c r="B13" s="240" t="s">
        <v>66</v>
      </c>
      <c r="C13" s="241"/>
      <c r="D13" s="71">
        <f>SUM(D11:D12)</f>
        <v>21726</v>
      </c>
      <c r="E13" s="79">
        <f>SUM(E11:E12)</f>
        <v>2018887.65</v>
      </c>
      <c r="F13" s="74">
        <f t="shared" si="0"/>
        <v>92924.95857497929</v>
      </c>
      <c r="G13" s="77"/>
      <c r="H13" s="76">
        <f>SUM(E4:E10)*1000/SUM(K4:K10)</f>
        <v>0.52388323112383972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2020-03-11T03:29:53Z</cp:lastPrinted>
  <dcterms:created xsi:type="dcterms:W3CDTF">2003-07-11T02:30:35Z</dcterms:created>
  <dcterms:modified xsi:type="dcterms:W3CDTF">2020-03-11T03:30:29Z</dcterms:modified>
</cp:coreProperties>
</file>