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71\070-本部-事業推進係-共有フォルダ\⑥31年度（R1年度）\(05)統計関係\202002\"/>
    </mc:Choice>
  </mc:AlternateContent>
  <bookViews>
    <workbookView xWindow="-915" yWindow="5130" windowWidth="15480" windowHeight="6480"/>
  </bookViews>
  <sheets>
    <sheet name="0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<sst xmlns="http://schemas.openxmlformats.org/spreadsheetml/2006/main" count="208" uniqueCount="154">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</sst>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60891</c:v>
                </c:pt>
                <c:pt idx="1">
                  <c:v>28856</c:v>
                </c:pt>
                <c:pt idx="2">
                  <c:v>15139</c:v>
                </c:pt>
                <c:pt idx="3">
                  <c:v>10157</c:v>
                </c:pt>
                <c:pt idx="4">
                  <c:v>13929</c:v>
                </c:pt>
                <c:pt idx="5">
                  <c:v>31800</c:v>
                </c:pt>
                <c:pt idx="6">
                  <c:v>40664</c:v>
                </c:pt>
                <c:pt idx="7">
                  <c:v>17501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24260</c:v>
                </c:pt>
                <c:pt idx="1">
                  <c:v>14948</c:v>
                </c:pt>
                <c:pt idx="2">
                  <c:v>9370</c:v>
                </c:pt>
                <c:pt idx="3">
                  <c:v>5042</c:v>
                </c:pt>
                <c:pt idx="4">
                  <c:v>6983</c:v>
                </c:pt>
                <c:pt idx="5">
                  <c:v>15121</c:v>
                </c:pt>
                <c:pt idx="6">
                  <c:v>24632</c:v>
                </c:pt>
                <c:pt idx="7">
                  <c:v>9541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20645</c:v>
                </c:pt>
                <c:pt idx="1">
                  <c:v>15512</c:v>
                </c:pt>
                <c:pt idx="2">
                  <c:v>9477</c:v>
                </c:pt>
                <c:pt idx="3">
                  <c:v>4718</c:v>
                </c:pt>
                <c:pt idx="4">
                  <c:v>7373</c:v>
                </c:pt>
                <c:pt idx="5">
                  <c:v>16262</c:v>
                </c:pt>
                <c:pt idx="6">
                  <c:v>24815</c:v>
                </c:pt>
                <c:pt idx="7">
                  <c:v>10921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1687552"/>
        <c:axId val="36168833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0.24000919309235316</c:v>
                </c:pt>
                <c:pt idx="1">
                  <c:v>0.32737199604488199</c:v>
                </c:pt>
                <c:pt idx="2">
                  <c:v>0.36719465388586903</c:v>
                </c:pt>
                <c:pt idx="3">
                  <c:v>0.30513349590445821</c:v>
                </c:pt>
                <c:pt idx="4">
                  <c:v>0.31889466435647962</c:v>
                </c:pt>
                <c:pt idx="5">
                  <c:v>0.31512516442578997</c:v>
                </c:pt>
                <c:pt idx="6">
                  <c:v>0.35813252793892908</c:v>
                </c:pt>
                <c:pt idx="7">
                  <c:v>0.35120059042617097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87160"/>
        <c:axId val="361688728"/>
      </c:lineChart>
      <c:catAx>
        <c:axId val="36168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61688336"/>
        <c:crosses val="autoZero"/>
        <c:auto val="1"/>
        <c:lblAlgn val="ctr"/>
        <c:lblOffset val="100"/>
        <c:noMultiLvlLbl val="0"/>
      </c:catAx>
      <c:valAx>
        <c:axId val="3616883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61687552"/>
        <c:crosses val="autoZero"/>
        <c:crossBetween val="between"/>
      </c:valAx>
      <c:valAx>
        <c:axId val="3616887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1687160"/>
        <c:crosses val="max"/>
        <c:crossBetween val="between"/>
      </c:valAx>
      <c:catAx>
        <c:axId val="361687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6168872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3666</c:v>
                </c:pt>
                <c:pt idx="1">
                  <c:v>2691</c:v>
                </c:pt>
                <c:pt idx="2">
                  <c:v>268</c:v>
                </c:pt>
                <c:pt idx="3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962868.34000000008</c:v>
                </c:pt>
                <c:pt idx="1">
                  <c:v>785112.06</c:v>
                </c:pt>
                <c:pt idx="2">
                  <c:v>105906.20999999999</c:v>
                </c:pt>
                <c:pt idx="3">
                  <c:v>75264.960000000006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23356.57</c:v>
                </c:pt>
                <c:pt idx="1">
                  <c:v>762.95</c:v>
                </c:pt>
                <c:pt idx="2">
                  <c:v>24169.68</c:v>
                </c:pt>
                <c:pt idx="3">
                  <c:v>488.69</c:v>
                </c:pt>
                <c:pt idx="4">
                  <c:v>120888.92999999995</c:v>
                </c:pt>
                <c:pt idx="5">
                  <c:v>8675.9799999999977</c:v>
                </c:pt>
                <c:pt idx="6">
                  <c:v>503801.42000000016</c:v>
                </c:pt>
                <c:pt idx="7">
                  <c:v>6836.2999999999993</c:v>
                </c:pt>
                <c:pt idx="8">
                  <c:v>5869.23</c:v>
                </c:pt>
                <c:pt idx="9">
                  <c:v>22621.360000000001</c:v>
                </c:pt>
                <c:pt idx="10">
                  <c:v>10595.669999999998</c:v>
                </c:pt>
                <c:pt idx="11">
                  <c:v>129913.14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60176"/>
        <c:axId val="3629597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153</c:v>
                </c:pt>
                <c:pt idx="1">
                  <c:v>6</c:v>
                </c:pt>
                <c:pt idx="2">
                  <c:v>156</c:v>
                </c:pt>
                <c:pt idx="3">
                  <c:v>10</c:v>
                </c:pt>
                <c:pt idx="4">
                  <c:v>569</c:v>
                </c:pt>
                <c:pt idx="5">
                  <c:v>133</c:v>
                </c:pt>
                <c:pt idx="6">
                  <c:v>1920</c:v>
                </c:pt>
                <c:pt idx="7">
                  <c:v>29</c:v>
                </c:pt>
                <c:pt idx="8">
                  <c:v>29</c:v>
                </c:pt>
                <c:pt idx="9">
                  <c:v>82</c:v>
                </c:pt>
                <c:pt idx="10">
                  <c:v>41</c:v>
                </c:pt>
                <c:pt idx="11">
                  <c:v>1166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9392"/>
        <c:axId val="362953904"/>
      </c:lineChart>
      <c:catAx>
        <c:axId val="3629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2953904"/>
        <c:crosses val="autoZero"/>
        <c:auto val="1"/>
        <c:lblAlgn val="ctr"/>
        <c:lblOffset val="100"/>
        <c:noMultiLvlLbl val="0"/>
      </c:catAx>
      <c:valAx>
        <c:axId val="362953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2959392"/>
        <c:crosses val="autoZero"/>
        <c:crossBetween val="between"/>
      </c:valAx>
      <c:valAx>
        <c:axId val="3629597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2960176"/>
        <c:crosses val="max"/>
        <c:crossBetween val="between"/>
      </c:valAx>
      <c:catAx>
        <c:axId val="36296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959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18573.257529194838</c:v>
                </c:pt>
                <c:pt idx="1">
                  <c:v>28962.932285368803</c:v>
                </c:pt>
                <c:pt idx="2">
                  <c:v>87919.675806451589</c:v>
                </c:pt>
                <c:pt idx="3">
                  <c:v>114456.96271929824</c:v>
                </c:pt>
                <c:pt idx="4">
                  <c:v>146535.6879496403</c:v>
                </c:pt>
                <c:pt idx="5">
                  <c:v>177516.34268537071</c:v>
                </c:pt>
                <c:pt idx="6">
                  <c:v>196408.03960396044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37944"/>
        <c:axId val="36295547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3254</c:v>
                </c:pt>
                <c:pt idx="1">
                  <c:v>3308</c:v>
                </c:pt>
                <c:pt idx="2">
                  <c:v>6200</c:v>
                </c:pt>
                <c:pt idx="3">
                  <c:v>3648</c:v>
                </c:pt>
                <c:pt idx="4">
                  <c:v>2224</c:v>
                </c:pt>
                <c:pt idx="5">
                  <c:v>1996</c:v>
                </c:pt>
                <c:pt idx="6">
                  <c:v>1010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4296"/>
        <c:axId val="362954688"/>
      </c:lineChart>
      <c:catAx>
        <c:axId val="36295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2954688"/>
        <c:crosses val="autoZero"/>
        <c:auto val="1"/>
        <c:lblAlgn val="ctr"/>
        <c:lblOffset val="100"/>
        <c:noMultiLvlLbl val="0"/>
      </c:catAx>
      <c:valAx>
        <c:axId val="3629546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2954296"/>
        <c:crosses val="autoZero"/>
        <c:crossBetween val="between"/>
      </c:valAx>
      <c:valAx>
        <c:axId val="36295547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05437944"/>
        <c:crosses val="max"/>
        <c:crossBetween val="between"/>
      </c:valAx>
      <c:catAx>
        <c:axId val="40543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95547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40688"/>
        <c:axId val="40543833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18573.257529194838</c:v>
                </c:pt>
                <c:pt idx="1">
                  <c:v>28962.932285368803</c:v>
                </c:pt>
                <c:pt idx="2">
                  <c:v>87919.675806451589</c:v>
                </c:pt>
                <c:pt idx="3">
                  <c:v>114456.96271929824</c:v>
                </c:pt>
                <c:pt idx="4">
                  <c:v>146535.6879496403</c:v>
                </c:pt>
                <c:pt idx="5">
                  <c:v>177516.34268537071</c:v>
                </c:pt>
                <c:pt idx="6">
                  <c:v>196408.03960396044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439904"/>
        <c:axId val="405441080"/>
      </c:barChart>
      <c:catAx>
        <c:axId val="40544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5438336"/>
        <c:crosses val="autoZero"/>
        <c:auto val="1"/>
        <c:lblAlgn val="ctr"/>
        <c:lblOffset val="100"/>
        <c:noMultiLvlLbl val="0"/>
      </c:catAx>
      <c:valAx>
        <c:axId val="4054383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5440688"/>
        <c:crosses val="autoZero"/>
        <c:crossBetween val="between"/>
      </c:valAx>
      <c:valAx>
        <c:axId val="40544108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5439904"/>
        <c:crosses val="max"/>
        <c:crossBetween val="between"/>
      </c:valAx>
      <c:catAx>
        <c:axId val="40543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4410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7546</c:v>
                </c:pt>
                <c:pt idx="1">
                  <c:v>5363</c:v>
                </c:pt>
                <c:pt idx="2">
                  <c:v>8655</c:v>
                </c:pt>
                <c:pt idx="3">
                  <c:v>5174</c:v>
                </c:pt>
                <c:pt idx="4">
                  <c:v>4261</c:v>
                </c:pt>
                <c:pt idx="5">
                  <c:v>5240</c:v>
                </c:pt>
                <c:pt idx="6">
                  <c:v>3112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933</c:v>
                </c:pt>
                <c:pt idx="1">
                  <c:v>780</c:v>
                </c:pt>
                <c:pt idx="2">
                  <c:v>779</c:v>
                </c:pt>
                <c:pt idx="3">
                  <c:v>608</c:v>
                </c:pt>
                <c:pt idx="4">
                  <c:v>473</c:v>
                </c:pt>
                <c:pt idx="5">
                  <c:v>502</c:v>
                </c:pt>
                <c:pt idx="6">
                  <c:v>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3396</c:v>
                </c:pt>
                <c:pt idx="1">
                  <c:v>2479</c:v>
                </c:pt>
                <c:pt idx="2">
                  <c:v>4900</c:v>
                </c:pt>
                <c:pt idx="3">
                  <c:v>2936</c:v>
                </c:pt>
                <c:pt idx="4">
                  <c:v>2563</c:v>
                </c:pt>
                <c:pt idx="5">
                  <c:v>3414</c:v>
                </c:pt>
                <c:pt idx="6">
                  <c:v>1989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1323</c:v>
                </c:pt>
                <c:pt idx="1">
                  <c:v>1122</c:v>
                </c:pt>
                <c:pt idx="2">
                  <c:v>812</c:v>
                </c:pt>
                <c:pt idx="3">
                  <c:v>265</c:v>
                </c:pt>
                <c:pt idx="4">
                  <c:v>394</c:v>
                </c:pt>
                <c:pt idx="5">
                  <c:v>817</c:v>
                </c:pt>
                <c:pt idx="6">
                  <c:v>2330</c:v>
                </c:pt>
                <c:pt idx="7">
                  <c:v>483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883</c:v>
                </c:pt>
                <c:pt idx="1">
                  <c:v>1014</c:v>
                </c:pt>
                <c:pt idx="2">
                  <c:v>476</c:v>
                </c:pt>
                <c:pt idx="3">
                  <c:v>168</c:v>
                </c:pt>
                <c:pt idx="4">
                  <c:v>279</c:v>
                </c:pt>
                <c:pt idx="5">
                  <c:v>611</c:v>
                </c:pt>
                <c:pt idx="6">
                  <c:v>1551</c:v>
                </c:pt>
                <c:pt idx="7">
                  <c:v>381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1231</c:v>
                </c:pt>
                <c:pt idx="1">
                  <c:v>1164</c:v>
                </c:pt>
                <c:pt idx="2">
                  <c:v>867</c:v>
                </c:pt>
                <c:pt idx="3">
                  <c:v>357</c:v>
                </c:pt>
                <c:pt idx="4">
                  <c:v>490</c:v>
                </c:pt>
                <c:pt idx="5">
                  <c:v>1434</c:v>
                </c:pt>
                <c:pt idx="6">
                  <c:v>2264</c:v>
                </c:pt>
                <c:pt idx="7">
                  <c:v>848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795</c:v>
                </c:pt>
                <c:pt idx="1">
                  <c:v>737</c:v>
                </c:pt>
                <c:pt idx="2">
                  <c:v>528</c:v>
                </c:pt>
                <c:pt idx="3">
                  <c:v>198</c:v>
                </c:pt>
                <c:pt idx="4">
                  <c:v>333</c:v>
                </c:pt>
                <c:pt idx="5">
                  <c:v>707</c:v>
                </c:pt>
                <c:pt idx="6">
                  <c:v>1425</c:v>
                </c:pt>
                <c:pt idx="7">
                  <c:v>451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619</c:v>
                </c:pt>
                <c:pt idx="1">
                  <c:v>585</c:v>
                </c:pt>
                <c:pt idx="2">
                  <c:v>420</c:v>
                </c:pt>
                <c:pt idx="3">
                  <c:v>194</c:v>
                </c:pt>
                <c:pt idx="4">
                  <c:v>258</c:v>
                </c:pt>
                <c:pt idx="5">
                  <c:v>612</c:v>
                </c:pt>
                <c:pt idx="6">
                  <c:v>1239</c:v>
                </c:pt>
                <c:pt idx="7">
                  <c:v>334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880</c:v>
                </c:pt>
                <c:pt idx="1">
                  <c:v>646</c:v>
                </c:pt>
                <c:pt idx="2">
                  <c:v>491</c:v>
                </c:pt>
                <c:pt idx="3">
                  <c:v>200</c:v>
                </c:pt>
                <c:pt idx="4">
                  <c:v>341</c:v>
                </c:pt>
                <c:pt idx="5">
                  <c:v>717</c:v>
                </c:pt>
                <c:pt idx="6">
                  <c:v>1429</c:v>
                </c:pt>
                <c:pt idx="7">
                  <c:v>536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539</c:v>
                </c:pt>
                <c:pt idx="1">
                  <c:v>401</c:v>
                </c:pt>
                <c:pt idx="2">
                  <c:v>299</c:v>
                </c:pt>
                <c:pt idx="3">
                  <c:v>116</c:v>
                </c:pt>
                <c:pt idx="4">
                  <c:v>198</c:v>
                </c:pt>
                <c:pt idx="5">
                  <c:v>452</c:v>
                </c:pt>
                <c:pt idx="6">
                  <c:v>777</c:v>
                </c:pt>
                <c:pt idx="7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682456"/>
        <c:axId val="36168284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0.13962810377463533</c:v>
                </c:pt>
                <c:pt idx="1">
                  <c:v>0.18611293499671699</c:v>
                </c:pt>
                <c:pt idx="2">
                  <c:v>0.20655807290284925</c:v>
                </c:pt>
                <c:pt idx="3">
                  <c:v>0.15348360655737706</c:v>
                </c:pt>
                <c:pt idx="4">
                  <c:v>0.15972415714683755</c:v>
                </c:pt>
                <c:pt idx="5">
                  <c:v>0.17047446069528088</c:v>
                </c:pt>
                <c:pt idx="6">
                  <c:v>0.22276376726596153</c:v>
                </c:pt>
                <c:pt idx="7">
                  <c:v>0.16435343563679014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83632"/>
        <c:axId val="361685592"/>
      </c:lineChart>
      <c:catAx>
        <c:axId val="36168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1682848"/>
        <c:crosses val="autoZero"/>
        <c:auto val="1"/>
        <c:lblAlgn val="ctr"/>
        <c:lblOffset val="100"/>
        <c:noMultiLvlLbl val="0"/>
      </c:catAx>
      <c:valAx>
        <c:axId val="361682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1682456"/>
        <c:crosses val="autoZero"/>
        <c:crossBetween val="between"/>
      </c:valAx>
      <c:valAx>
        <c:axId val="3616855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1683632"/>
        <c:crosses val="max"/>
        <c:crossBetween val="between"/>
      </c:valAx>
      <c:catAx>
        <c:axId val="36168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685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0.61667631731326</c:v>
                </c:pt>
                <c:pt idx="1">
                  <c:v>0.61853736940798287</c:v>
                </c:pt>
                <c:pt idx="2">
                  <c:v>0.56383838383838381</c:v>
                </c:pt>
                <c:pt idx="3">
                  <c:v>0.59421901056142301</c:v>
                </c:pt>
                <c:pt idx="4">
                  <c:v>0.62139219015280134</c:v>
                </c:pt>
                <c:pt idx="5">
                  <c:v>0.63126843657817111</c:v>
                </c:pt>
                <c:pt idx="6">
                  <c:v>0.62614876507754169</c:v>
                </c:pt>
                <c:pt idx="7">
                  <c:v>0.60759493670886078</c:v>
                </c:pt>
                <c:pt idx="8">
                  <c:v>0.61480686695278974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0.1961783439490446</c:v>
                </c:pt>
                <c:pt idx="1">
                  <c:v>0.19769622287704258</c:v>
                </c:pt>
                <c:pt idx="2">
                  <c:v>0.19454545454545455</c:v>
                </c:pt>
                <c:pt idx="3">
                  <c:v>0.16453585325180656</c:v>
                </c:pt>
                <c:pt idx="4">
                  <c:v>0.14533106960950765</c:v>
                </c:pt>
                <c:pt idx="5">
                  <c:v>0.11012782694198624</c:v>
                </c:pt>
                <c:pt idx="6">
                  <c:v>0.14646754738655945</c:v>
                </c:pt>
                <c:pt idx="7">
                  <c:v>0.1492338441039307</c:v>
                </c:pt>
                <c:pt idx="8">
                  <c:v>0.16374582737243681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6.3346844238563987E-2</c:v>
                </c:pt>
                <c:pt idx="1">
                  <c:v>6.6166622019823193E-2</c:v>
                </c:pt>
                <c:pt idx="2">
                  <c:v>0.10727272727272727</c:v>
                </c:pt>
                <c:pt idx="3">
                  <c:v>4.05780989438577E-2</c:v>
                </c:pt>
                <c:pt idx="4">
                  <c:v>0.10594227504244483</c:v>
                </c:pt>
                <c:pt idx="5">
                  <c:v>9.6361848574237949E-2</c:v>
                </c:pt>
                <c:pt idx="6">
                  <c:v>0.10274267662263067</c:v>
                </c:pt>
                <c:pt idx="7">
                  <c:v>7.061958694203864E-2</c:v>
                </c:pt>
                <c:pt idx="8">
                  <c:v>8.5320298839612146E-2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0.12379849449913144</c:v>
                </c:pt>
                <c:pt idx="1">
                  <c:v>0.11759978569515135</c:v>
                </c:pt>
                <c:pt idx="2">
                  <c:v>0.13434343434343435</c:v>
                </c:pt>
                <c:pt idx="3">
                  <c:v>0.20066703724291274</c:v>
                </c:pt>
                <c:pt idx="4">
                  <c:v>0.12733446519524619</c:v>
                </c:pt>
                <c:pt idx="5">
                  <c:v>0.16224188790560473</c:v>
                </c:pt>
                <c:pt idx="6">
                  <c:v>0.12464101091326824</c:v>
                </c:pt>
                <c:pt idx="7">
                  <c:v>0.17255163224516989</c:v>
                </c:pt>
                <c:pt idx="8">
                  <c:v>0.13612700683516135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684024"/>
        <c:axId val="361684416"/>
      </c:barChart>
      <c:catAx>
        <c:axId val="361684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1684416"/>
        <c:crosses val="autoZero"/>
        <c:auto val="1"/>
        <c:lblAlgn val="ctr"/>
        <c:lblOffset val="100"/>
        <c:noMultiLvlLbl val="0"/>
      </c:catAx>
      <c:valAx>
        <c:axId val="3616844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1684024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0.3814363812264624</c:v>
                </c:pt>
                <c:pt idx="1">
                  <c:v>0.42940036039271789</c:v>
                </c:pt>
                <c:pt idx="2">
                  <c:v>0.34691911783667018</c:v>
                </c:pt>
                <c:pt idx="3">
                  <c:v>0.34730919907789159</c:v>
                </c:pt>
                <c:pt idx="4">
                  <c:v>0.40660740779757121</c:v>
                </c:pt>
                <c:pt idx="5">
                  <c:v>0.36733429025356595</c:v>
                </c:pt>
                <c:pt idx="6">
                  <c:v>0.39441302002582651</c:v>
                </c:pt>
                <c:pt idx="7">
                  <c:v>0.36920933165712777</c:v>
                </c:pt>
                <c:pt idx="8">
                  <c:v>0.38482370561768042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4.2818145044404947E-2</c:v>
                </c:pt>
                <c:pt idx="1">
                  <c:v>4.339182969105379E-2</c:v>
                </c:pt>
                <c:pt idx="2">
                  <c:v>3.6330255560797248E-2</c:v>
                </c:pt>
                <c:pt idx="3">
                  <c:v>3.0241683825516234E-2</c:v>
                </c:pt>
                <c:pt idx="4">
                  <c:v>3.0174741788345751E-2</c:v>
                </c:pt>
                <c:pt idx="5">
                  <c:v>2.1542355859448786E-2</c:v>
                </c:pt>
                <c:pt idx="6">
                  <c:v>2.7701154055749452E-2</c:v>
                </c:pt>
                <c:pt idx="7">
                  <c:v>3.0208577677179584E-2</c:v>
                </c:pt>
                <c:pt idx="8">
                  <c:v>3.2656116428815676E-2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0.14549424830264332</c:v>
                </c:pt>
                <c:pt idx="1">
                  <c:v>0.14517387717869629</c:v>
                </c:pt>
                <c:pt idx="2">
                  <c:v>0.22340605816064787</c:v>
                </c:pt>
                <c:pt idx="3">
                  <c:v>7.67054665241238E-2</c:v>
                </c:pt>
                <c:pt idx="4">
                  <c:v>0.20579957671648497</c:v>
                </c:pt>
                <c:pt idx="5">
                  <c:v>0.18689937119208219</c:v>
                </c:pt>
                <c:pt idx="6">
                  <c:v>0.22215903992956179</c:v>
                </c:pt>
                <c:pt idx="7">
                  <c:v>0.12713714202204365</c:v>
                </c:pt>
                <c:pt idx="8">
                  <c:v>0.17932078822694267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0.43025122542648925</c:v>
                </c:pt>
                <c:pt idx="1">
                  <c:v>0.38203393273753194</c:v>
                </c:pt>
                <c:pt idx="2">
                  <c:v>0.39334456844188465</c:v>
                </c:pt>
                <c:pt idx="3">
                  <c:v>0.54574365057246832</c:v>
                </c:pt>
                <c:pt idx="4">
                  <c:v>0.35741827369759799</c:v>
                </c:pt>
                <c:pt idx="5">
                  <c:v>0.42422398269490297</c:v>
                </c:pt>
                <c:pt idx="6">
                  <c:v>0.3557267859888622</c:v>
                </c:pt>
                <c:pt idx="7">
                  <c:v>0.47344494864364894</c:v>
                </c:pt>
                <c:pt idx="8">
                  <c:v>0.40319938972656133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685200"/>
        <c:axId val="361685984"/>
      </c:barChart>
      <c:catAx>
        <c:axId val="36168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1685984"/>
        <c:crosses val="autoZero"/>
        <c:auto val="1"/>
        <c:lblAlgn val="ctr"/>
        <c:lblOffset val="100"/>
        <c:noMultiLvlLbl val="0"/>
      </c:catAx>
      <c:valAx>
        <c:axId val="3616859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168520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260537.18999999994</c:v>
                </c:pt>
                <c:pt idx="1">
                  <c:v>15405.210000000001</c:v>
                </c:pt>
                <c:pt idx="2">
                  <c:v>78750.490000000005</c:v>
                </c:pt>
                <c:pt idx="3">
                  <c:v>12843.390000000003</c:v>
                </c:pt>
                <c:pt idx="4">
                  <c:v>45976.209999999977</c:v>
                </c:pt>
                <c:pt idx="5">
                  <c:v>695513.42000000027</c:v>
                </c:pt>
                <c:pt idx="6">
                  <c:v>265562.00000000006</c:v>
                </c:pt>
                <c:pt idx="7">
                  <c:v>132135.63999999996</c:v>
                </c:pt>
                <c:pt idx="8">
                  <c:v>17729.650000000001</c:v>
                </c:pt>
                <c:pt idx="9">
                  <c:v>0</c:v>
                </c:pt>
                <c:pt idx="10">
                  <c:v>107493.66</c:v>
                </c:pt>
                <c:pt idx="11">
                  <c:v>209284.23999999996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55864"/>
        <c:axId val="362957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4695</c:v>
                </c:pt>
                <c:pt idx="1">
                  <c:v>222</c:v>
                </c:pt>
                <c:pt idx="2">
                  <c:v>1729</c:v>
                </c:pt>
                <c:pt idx="3">
                  <c:v>316</c:v>
                </c:pt>
                <c:pt idx="4">
                  <c:v>3473</c:v>
                </c:pt>
                <c:pt idx="5">
                  <c:v>6526</c:v>
                </c:pt>
                <c:pt idx="6">
                  <c:v>3220</c:v>
                </c:pt>
                <c:pt idx="7">
                  <c:v>1234</c:v>
                </c:pt>
                <c:pt idx="8">
                  <c:v>225</c:v>
                </c:pt>
                <c:pt idx="9">
                  <c:v>0</c:v>
                </c:pt>
                <c:pt idx="10">
                  <c:v>8261</c:v>
                </c:pt>
                <c:pt idx="11">
                  <c:v>1041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5080"/>
        <c:axId val="362959000"/>
      </c:lineChart>
      <c:catAx>
        <c:axId val="36295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2959000"/>
        <c:crosses val="autoZero"/>
        <c:auto val="1"/>
        <c:lblAlgn val="ctr"/>
        <c:lblOffset val="100"/>
        <c:noMultiLvlLbl val="0"/>
      </c:catAx>
      <c:valAx>
        <c:axId val="362959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2955080"/>
        <c:crosses val="autoZero"/>
        <c:crossBetween val="between"/>
      </c:valAx>
      <c:valAx>
        <c:axId val="362957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2955864"/>
        <c:crosses val="max"/>
        <c:crossBetween val="between"/>
      </c:valAx>
      <c:catAx>
        <c:axId val="362955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957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99.949999999999989</c:v>
                </c:pt>
                <c:pt idx="2">
                  <c:v>15179.529999999999</c:v>
                </c:pt>
                <c:pt idx="3">
                  <c:v>3011.4599999999991</c:v>
                </c:pt>
                <c:pt idx="4">
                  <c:v>4046.2700000000004</c:v>
                </c:pt>
                <c:pt idx="5">
                  <c:v>0</c:v>
                </c:pt>
                <c:pt idx="6">
                  <c:v>85459.47000000003</c:v>
                </c:pt>
                <c:pt idx="7">
                  <c:v>2342.0800000000004</c:v>
                </c:pt>
                <c:pt idx="8">
                  <c:v>745.45</c:v>
                </c:pt>
                <c:pt idx="9">
                  <c:v>0</c:v>
                </c:pt>
                <c:pt idx="10">
                  <c:v>26343.24</c:v>
                </c:pt>
                <c:pt idx="11">
                  <c:v>19019.309999999998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53512"/>
        <c:axId val="3629574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519</c:v>
                </c:pt>
                <c:pt idx="3">
                  <c:v>84</c:v>
                </c:pt>
                <c:pt idx="4">
                  <c:v>357</c:v>
                </c:pt>
                <c:pt idx="5">
                  <c:v>0</c:v>
                </c:pt>
                <c:pt idx="6">
                  <c:v>2554</c:v>
                </c:pt>
                <c:pt idx="7">
                  <c:v>62</c:v>
                </c:pt>
                <c:pt idx="8">
                  <c:v>16</c:v>
                </c:pt>
                <c:pt idx="9">
                  <c:v>0</c:v>
                </c:pt>
                <c:pt idx="10">
                  <c:v>4398</c:v>
                </c:pt>
                <c:pt idx="11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6256"/>
        <c:axId val="362956648"/>
      </c:lineChart>
      <c:catAx>
        <c:axId val="3629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2956648"/>
        <c:crosses val="autoZero"/>
        <c:auto val="1"/>
        <c:lblAlgn val="ctr"/>
        <c:lblOffset val="100"/>
        <c:noMultiLvlLbl val="0"/>
      </c:catAx>
      <c:valAx>
        <c:axId val="362956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2956256"/>
        <c:crosses val="autoZero"/>
        <c:crossBetween val="between"/>
      </c:valAx>
      <c:valAx>
        <c:axId val="3629574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2953512"/>
        <c:crosses val="max"/>
        <c:crossBetween val="between"/>
      </c:valAx>
      <c:catAx>
        <c:axId val="362953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9574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41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>
      <c r="B5" s="17" t="s">
        <v>17</v>
      </c>
      <c r="C5" s="29">
        <f>SUM(C6:C13)</f>
        <v>704393</v>
      </c>
      <c r="D5" s="30">
        <f>SUM(E5:F5)</f>
        <v>219620</v>
      </c>
      <c r="E5" s="31">
        <f>SUM(E6:E13)</f>
        <v>109897</v>
      </c>
      <c r="F5" s="32">
        <f t="shared" ref="F5:G5" si="0">SUM(F6:F13)</f>
        <v>109723</v>
      </c>
      <c r="G5" s="29">
        <f t="shared" si="0"/>
        <v>218937</v>
      </c>
      <c r="H5" s="33">
        <f>D5/C5</f>
        <v>0.31178617618289789</v>
      </c>
      <c r="I5" s="26"/>
      <c r="J5" s="24">
        <f t="shared" ref="J5:J13" si="1">C5-D5-G5</f>
        <v>265836</v>
      </c>
      <c r="K5" s="58">
        <f>E5/C5</f>
        <v>0.15601659868851622</v>
      </c>
      <c r="L5" s="58">
        <f>F5/C5</f>
        <v>0.15576957749438169</v>
      </c>
    </row>
    <row r="6" spans="1:12" ht="20.100000000000001" customHeight="1" thickTop="1">
      <c r="B6" s="18" t="s">
        <v>18</v>
      </c>
      <c r="C6" s="34">
        <v>187097</v>
      </c>
      <c r="D6" s="35">
        <f t="shared" ref="D6:D13" si="2">SUM(E6:F6)</f>
        <v>44905</v>
      </c>
      <c r="E6" s="36">
        <v>24260</v>
      </c>
      <c r="F6" s="37">
        <v>20645</v>
      </c>
      <c r="G6" s="34">
        <v>60891</v>
      </c>
      <c r="H6" s="38">
        <f t="shared" ref="H6:H13" si="3">D6/C6</f>
        <v>0.24000919309235316</v>
      </c>
      <c r="I6" s="26"/>
      <c r="J6" s="24">
        <f t="shared" si="1"/>
        <v>81301</v>
      </c>
      <c r="K6" s="58">
        <f t="shared" ref="K6:K13" si="4">E6/C6</f>
        <v>0.12966536074870255</v>
      </c>
      <c r="L6" s="58">
        <f t="shared" ref="L6:L13" si="5">F6/C6</f>
        <v>0.11034383234365062</v>
      </c>
    </row>
    <row r="7" spans="1:12" ht="20.100000000000001" customHeight="1">
      <c r="B7" s="19" t="s">
        <v>19</v>
      </c>
      <c r="C7" s="39">
        <v>93044</v>
      </c>
      <c r="D7" s="40">
        <f t="shared" si="2"/>
        <v>30460</v>
      </c>
      <c r="E7" s="41">
        <v>14948</v>
      </c>
      <c r="F7" s="42">
        <v>15512</v>
      </c>
      <c r="G7" s="39">
        <v>28856</v>
      </c>
      <c r="H7" s="43">
        <f t="shared" si="3"/>
        <v>0.32737199604488199</v>
      </c>
      <c r="I7" s="26"/>
      <c r="J7" s="24">
        <f t="shared" si="1"/>
        <v>33728</v>
      </c>
      <c r="K7" s="58">
        <f t="shared" si="4"/>
        <v>0.16065517389622114</v>
      </c>
      <c r="L7" s="58">
        <f t="shared" si="5"/>
        <v>0.16671682214866085</v>
      </c>
    </row>
    <row r="8" spans="1:12" ht="20.100000000000001" customHeight="1">
      <c r="B8" s="19" t="s">
        <v>20</v>
      </c>
      <c r="C8" s="39">
        <v>51327</v>
      </c>
      <c r="D8" s="40">
        <f t="shared" si="2"/>
        <v>18847</v>
      </c>
      <c r="E8" s="41">
        <v>9370</v>
      </c>
      <c r="F8" s="42">
        <v>9477</v>
      </c>
      <c r="G8" s="39">
        <v>15139</v>
      </c>
      <c r="H8" s="43">
        <f t="shared" si="3"/>
        <v>0.36719465388586903</v>
      </c>
      <c r="I8" s="26"/>
      <c r="J8" s="24">
        <f t="shared" si="1"/>
        <v>17341</v>
      </c>
      <c r="K8" s="58">
        <f t="shared" si="4"/>
        <v>0.18255499055078223</v>
      </c>
      <c r="L8" s="58">
        <f t="shared" si="5"/>
        <v>0.1846396633350868</v>
      </c>
    </row>
    <row r="9" spans="1:12" ht="20.100000000000001" customHeight="1">
      <c r="B9" s="19" t="s">
        <v>21</v>
      </c>
      <c r="C9" s="39">
        <v>31986</v>
      </c>
      <c r="D9" s="40">
        <f t="shared" si="2"/>
        <v>9760</v>
      </c>
      <c r="E9" s="41">
        <v>5042</v>
      </c>
      <c r="F9" s="42">
        <v>4718</v>
      </c>
      <c r="G9" s="39">
        <v>10157</v>
      </c>
      <c r="H9" s="43">
        <f t="shared" si="3"/>
        <v>0.30513349590445821</v>
      </c>
      <c r="I9" s="26"/>
      <c r="J9" s="24">
        <f t="shared" si="1"/>
        <v>12069</v>
      </c>
      <c r="K9" s="58">
        <f t="shared" si="4"/>
        <v>0.15763146376539736</v>
      </c>
      <c r="L9" s="58">
        <f t="shared" si="5"/>
        <v>0.14750203213906085</v>
      </c>
    </row>
    <row r="10" spans="1:12" ht="20.100000000000001" customHeight="1">
      <c r="B10" s="19" t="s">
        <v>22</v>
      </c>
      <c r="C10" s="39">
        <v>45018</v>
      </c>
      <c r="D10" s="40">
        <f t="shared" si="2"/>
        <v>14356</v>
      </c>
      <c r="E10" s="41">
        <v>6983</v>
      </c>
      <c r="F10" s="42">
        <v>7373</v>
      </c>
      <c r="G10" s="39">
        <v>13929</v>
      </c>
      <c r="H10" s="43">
        <f t="shared" si="3"/>
        <v>0.31889466435647962</v>
      </c>
      <c r="I10" s="26"/>
      <c r="J10" s="24">
        <f t="shared" si="1"/>
        <v>16733</v>
      </c>
      <c r="K10" s="58">
        <f t="shared" si="4"/>
        <v>0.15511573148518371</v>
      </c>
      <c r="L10" s="58">
        <f t="shared" si="5"/>
        <v>0.16377893287129591</v>
      </c>
    </row>
    <row r="11" spans="1:12" ht="20.100000000000001" customHeight="1">
      <c r="B11" s="19" t="s">
        <v>23</v>
      </c>
      <c r="C11" s="39">
        <v>99589</v>
      </c>
      <c r="D11" s="40">
        <f t="shared" si="2"/>
        <v>31383</v>
      </c>
      <c r="E11" s="41">
        <v>15121</v>
      </c>
      <c r="F11" s="42">
        <v>16262</v>
      </c>
      <c r="G11" s="39">
        <v>31800</v>
      </c>
      <c r="H11" s="43">
        <f t="shared" si="3"/>
        <v>0.31512516442578997</v>
      </c>
      <c r="I11" s="26"/>
      <c r="J11" s="24">
        <f t="shared" si="1"/>
        <v>36406</v>
      </c>
      <c r="K11" s="58">
        <f t="shared" si="4"/>
        <v>0.15183403789575153</v>
      </c>
      <c r="L11" s="58">
        <f t="shared" si="5"/>
        <v>0.16329112653003847</v>
      </c>
    </row>
    <row r="12" spans="1:12" ht="20.100000000000001" customHeight="1">
      <c r="B12" s="19" t="s">
        <v>24</v>
      </c>
      <c r="C12" s="39">
        <v>138069</v>
      </c>
      <c r="D12" s="40">
        <f t="shared" si="2"/>
        <v>49447</v>
      </c>
      <c r="E12" s="41">
        <v>24632</v>
      </c>
      <c r="F12" s="42">
        <v>24815</v>
      </c>
      <c r="G12" s="39">
        <v>40664</v>
      </c>
      <c r="H12" s="43">
        <f t="shared" si="3"/>
        <v>0.35813252793892908</v>
      </c>
      <c r="I12" s="26"/>
      <c r="J12" s="24">
        <f t="shared" si="1"/>
        <v>47958</v>
      </c>
      <c r="K12" s="58">
        <f t="shared" si="4"/>
        <v>0.17840355184726478</v>
      </c>
      <c r="L12" s="58">
        <f t="shared" si="5"/>
        <v>0.1797289760916643</v>
      </c>
    </row>
    <row r="13" spans="1:12" ht="20.100000000000001" customHeight="1">
      <c r="B13" s="19" t="s">
        <v>25</v>
      </c>
      <c r="C13" s="39">
        <v>58263</v>
      </c>
      <c r="D13" s="40">
        <f t="shared" si="2"/>
        <v>20462</v>
      </c>
      <c r="E13" s="41">
        <v>9541</v>
      </c>
      <c r="F13" s="42">
        <v>10921</v>
      </c>
      <c r="G13" s="39">
        <v>17501</v>
      </c>
      <c r="H13" s="43">
        <f t="shared" si="3"/>
        <v>0.35120059042617097</v>
      </c>
      <c r="I13" s="26"/>
      <c r="J13" s="24">
        <f t="shared" si="1"/>
        <v>20300</v>
      </c>
      <c r="K13" s="58">
        <f t="shared" si="4"/>
        <v>0.16375744469045536</v>
      </c>
      <c r="L13" s="58">
        <f t="shared" si="5"/>
        <v>0.18744314573571563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43</v>
      </c>
      <c r="B1" s="13"/>
    </row>
    <row r="2" spans="1:12" ht="14.1" customHeight="1">
      <c r="K2" s="44" t="s">
        <v>2</v>
      </c>
    </row>
    <row r="3" spans="1:12" ht="20.100000000000001" customHeight="1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>
      <c r="B4" s="194" t="s">
        <v>67</v>
      </c>
      <c r="C4" s="195"/>
      <c r="D4" s="45">
        <f>SUM(D5:D7)</f>
        <v>7546</v>
      </c>
      <c r="E4" s="46">
        <f t="shared" ref="E4:K4" si="0">SUM(E5:E7)</f>
        <v>5363</v>
      </c>
      <c r="F4" s="46">
        <f t="shared" si="0"/>
        <v>8655</v>
      </c>
      <c r="G4" s="46">
        <f t="shared" si="0"/>
        <v>5174</v>
      </c>
      <c r="H4" s="46">
        <f t="shared" si="0"/>
        <v>4261</v>
      </c>
      <c r="I4" s="46">
        <f t="shared" si="0"/>
        <v>5240</v>
      </c>
      <c r="J4" s="45">
        <f t="shared" si="0"/>
        <v>3112</v>
      </c>
      <c r="K4" s="47">
        <f t="shared" si="0"/>
        <v>39351</v>
      </c>
      <c r="L4" s="55">
        <f>K4/人口統計!D5</f>
        <v>0.17917767052181041</v>
      </c>
    </row>
    <row r="5" spans="1:12" ht="20.100000000000001" customHeight="1">
      <c r="B5" s="117"/>
      <c r="C5" s="118" t="s">
        <v>15</v>
      </c>
      <c r="D5" s="48">
        <v>933</v>
      </c>
      <c r="E5" s="49">
        <v>780</v>
      </c>
      <c r="F5" s="49">
        <v>779</v>
      </c>
      <c r="G5" s="49">
        <v>608</v>
      </c>
      <c r="H5" s="49">
        <v>473</v>
      </c>
      <c r="I5" s="49">
        <v>502</v>
      </c>
      <c r="J5" s="48">
        <v>316</v>
      </c>
      <c r="K5" s="50">
        <f>SUM(D5:J5)</f>
        <v>4391</v>
      </c>
      <c r="L5" s="56">
        <f>K5/人口統計!D5</f>
        <v>1.9993625352882252E-2</v>
      </c>
    </row>
    <row r="6" spans="1:12" ht="20.100000000000001" customHeight="1">
      <c r="B6" s="117"/>
      <c r="C6" s="118" t="s">
        <v>145</v>
      </c>
      <c r="D6" s="48">
        <v>3217</v>
      </c>
      <c r="E6" s="49">
        <v>2104</v>
      </c>
      <c r="F6" s="49">
        <v>2976</v>
      </c>
      <c r="G6" s="49">
        <v>1630</v>
      </c>
      <c r="H6" s="49">
        <v>1225</v>
      </c>
      <c r="I6" s="49">
        <v>1324</v>
      </c>
      <c r="J6" s="48">
        <v>807</v>
      </c>
      <c r="K6" s="50">
        <f>SUM(D6:J6)</f>
        <v>13283</v>
      </c>
      <c r="L6" s="56">
        <f>K6/人口統計!D5</f>
        <v>6.0481741189327018E-2</v>
      </c>
    </row>
    <row r="7" spans="1:12" ht="20.100000000000001" customHeight="1">
      <c r="B7" s="117"/>
      <c r="C7" s="119" t="s">
        <v>144</v>
      </c>
      <c r="D7" s="51">
        <v>3396</v>
      </c>
      <c r="E7" s="52">
        <v>2479</v>
      </c>
      <c r="F7" s="52">
        <v>4900</v>
      </c>
      <c r="G7" s="52">
        <v>2936</v>
      </c>
      <c r="H7" s="52">
        <v>2563</v>
      </c>
      <c r="I7" s="52">
        <v>3414</v>
      </c>
      <c r="J7" s="51">
        <v>1989</v>
      </c>
      <c r="K7" s="53">
        <f>SUM(D7:J7)</f>
        <v>21677</v>
      </c>
      <c r="L7" s="57">
        <f>K7/人口統計!D5</f>
        <v>9.8702303979601128E-2</v>
      </c>
    </row>
    <row r="8" spans="1:12" ht="20.100000000000001" customHeight="1" thickBot="1">
      <c r="B8" s="194" t="s">
        <v>68</v>
      </c>
      <c r="C8" s="195"/>
      <c r="D8" s="45">
        <v>75</v>
      </c>
      <c r="E8" s="46">
        <v>120</v>
      </c>
      <c r="F8" s="46">
        <v>82</v>
      </c>
      <c r="G8" s="46">
        <v>114</v>
      </c>
      <c r="H8" s="46">
        <v>80</v>
      </c>
      <c r="I8" s="46">
        <v>60</v>
      </c>
      <c r="J8" s="45">
        <v>56</v>
      </c>
      <c r="K8" s="47">
        <f>SUM(D8:J8)</f>
        <v>587</v>
      </c>
      <c r="L8" s="80"/>
    </row>
    <row r="9" spans="1:12" ht="20.100000000000001" customHeight="1" thickTop="1">
      <c r="B9" s="196" t="s">
        <v>35</v>
      </c>
      <c r="C9" s="197"/>
      <c r="D9" s="35">
        <f>D4+D8</f>
        <v>7621</v>
      </c>
      <c r="E9" s="34">
        <f t="shared" ref="E9:K9" si="1">E4+E8</f>
        <v>5483</v>
      </c>
      <c r="F9" s="34">
        <f t="shared" si="1"/>
        <v>8737</v>
      </c>
      <c r="G9" s="34">
        <f t="shared" si="1"/>
        <v>5288</v>
      </c>
      <c r="H9" s="34">
        <f t="shared" si="1"/>
        <v>4341</v>
      </c>
      <c r="I9" s="34">
        <f t="shared" si="1"/>
        <v>5300</v>
      </c>
      <c r="J9" s="35">
        <f t="shared" si="1"/>
        <v>3168</v>
      </c>
      <c r="K9" s="54">
        <f t="shared" si="1"/>
        <v>39938</v>
      </c>
      <c r="L9" s="81"/>
    </row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42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>
      <c r="B24" s="198" t="s">
        <v>18</v>
      </c>
      <c r="C24" s="199"/>
      <c r="D24" s="45">
        <v>1323</v>
      </c>
      <c r="E24" s="46">
        <v>883</v>
      </c>
      <c r="F24" s="46">
        <v>1231</v>
      </c>
      <c r="G24" s="46">
        <v>795</v>
      </c>
      <c r="H24" s="46">
        <v>619</v>
      </c>
      <c r="I24" s="46">
        <v>880</v>
      </c>
      <c r="J24" s="45">
        <v>539</v>
      </c>
      <c r="K24" s="47">
        <f>SUM(D24:J24)</f>
        <v>6270</v>
      </c>
      <c r="L24" s="55">
        <f>K24/人口統計!D6</f>
        <v>0.13962810377463533</v>
      </c>
    </row>
    <row r="25" spans="1:12" ht="20.100000000000001" customHeight="1">
      <c r="B25" s="192" t="s">
        <v>44</v>
      </c>
      <c r="C25" s="193"/>
      <c r="D25" s="45">
        <v>1122</v>
      </c>
      <c r="E25" s="46">
        <v>1014</v>
      </c>
      <c r="F25" s="46">
        <v>1164</v>
      </c>
      <c r="G25" s="46">
        <v>737</v>
      </c>
      <c r="H25" s="46">
        <v>585</v>
      </c>
      <c r="I25" s="46">
        <v>646</v>
      </c>
      <c r="J25" s="45">
        <v>401</v>
      </c>
      <c r="K25" s="47">
        <f t="shared" ref="K25:K31" si="2">SUM(D25:J25)</f>
        <v>5669</v>
      </c>
      <c r="L25" s="55">
        <f>K25/人口統計!D7</f>
        <v>0.18611293499671699</v>
      </c>
    </row>
    <row r="26" spans="1:12" ht="20.100000000000001" customHeight="1">
      <c r="B26" s="192" t="s">
        <v>45</v>
      </c>
      <c r="C26" s="193"/>
      <c r="D26" s="45">
        <v>812</v>
      </c>
      <c r="E26" s="46">
        <v>476</v>
      </c>
      <c r="F26" s="46">
        <v>867</v>
      </c>
      <c r="G26" s="46">
        <v>528</v>
      </c>
      <c r="H26" s="46">
        <v>420</v>
      </c>
      <c r="I26" s="46">
        <v>491</v>
      </c>
      <c r="J26" s="45">
        <v>299</v>
      </c>
      <c r="K26" s="47">
        <f t="shared" si="2"/>
        <v>3893</v>
      </c>
      <c r="L26" s="55">
        <f>K26/人口統計!D8</f>
        <v>0.20655807290284925</v>
      </c>
    </row>
    <row r="27" spans="1:12" ht="20.100000000000001" customHeight="1">
      <c r="B27" s="192" t="s">
        <v>46</v>
      </c>
      <c r="C27" s="193"/>
      <c r="D27" s="45">
        <v>265</v>
      </c>
      <c r="E27" s="46">
        <v>168</v>
      </c>
      <c r="F27" s="46">
        <v>357</v>
      </c>
      <c r="G27" s="46">
        <v>198</v>
      </c>
      <c r="H27" s="46">
        <v>194</v>
      </c>
      <c r="I27" s="46">
        <v>200</v>
      </c>
      <c r="J27" s="45">
        <v>116</v>
      </c>
      <c r="K27" s="47">
        <f t="shared" si="2"/>
        <v>1498</v>
      </c>
      <c r="L27" s="55">
        <f>K27/人口統計!D9</f>
        <v>0.15348360655737706</v>
      </c>
    </row>
    <row r="28" spans="1:12" ht="20.100000000000001" customHeight="1">
      <c r="B28" s="192" t="s">
        <v>47</v>
      </c>
      <c r="C28" s="193"/>
      <c r="D28" s="45">
        <v>394</v>
      </c>
      <c r="E28" s="46">
        <v>279</v>
      </c>
      <c r="F28" s="46">
        <v>490</v>
      </c>
      <c r="G28" s="46">
        <v>333</v>
      </c>
      <c r="H28" s="46">
        <v>258</v>
      </c>
      <c r="I28" s="46">
        <v>341</v>
      </c>
      <c r="J28" s="45">
        <v>198</v>
      </c>
      <c r="K28" s="47">
        <f t="shared" si="2"/>
        <v>2293</v>
      </c>
      <c r="L28" s="55">
        <f>K28/人口統計!D10</f>
        <v>0.15972415714683755</v>
      </c>
    </row>
    <row r="29" spans="1:12" ht="20.100000000000001" customHeight="1">
      <c r="B29" s="192" t="s">
        <v>48</v>
      </c>
      <c r="C29" s="193"/>
      <c r="D29" s="45">
        <v>817</v>
      </c>
      <c r="E29" s="46">
        <v>611</v>
      </c>
      <c r="F29" s="46">
        <v>1434</v>
      </c>
      <c r="G29" s="46">
        <v>707</v>
      </c>
      <c r="H29" s="46">
        <v>612</v>
      </c>
      <c r="I29" s="46">
        <v>717</v>
      </c>
      <c r="J29" s="45">
        <v>452</v>
      </c>
      <c r="K29" s="47">
        <f t="shared" si="2"/>
        <v>5350</v>
      </c>
      <c r="L29" s="55">
        <f>K29/人口統計!D11</f>
        <v>0.17047446069528088</v>
      </c>
    </row>
    <row r="30" spans="1:12" ht="20.100000000000001" customHeight="1">
      <c r="B30" s="192" t="s">
        <v>49</v>
      </c>
      <c r="C30" s="193"/>
      <c r="D30" s="45">
        <v>2330</v>
      </c>
      <c r="E30" s="46">
        <v>1551</v>
      </c>
      <c r="F30" s="46">
        <v>2264</v>
      </c>
      <c r="G30" s="46">
        <v>1425</v>
      </c>
      <c r="H30" s="46">
        <v>1239</v>
      </c>
      <c r="I30" s="46">
        <v>1429</v>
      </c>
      <c r="J30" s="45">
        <v>777</v>
      </c>
      <c r="K30" s="47">
        <f t="shared" si="2"/>
        <v>11015</v>
      </c>
      <c r="L30" s="55">
        <f>K30/人口統計!D12</f>
        <v>0.22276376726596153</v>
      </c>
    </row>
    <row r="31" spans="1:12" ht="20.100000000000001" customHeight="1" thickBot="1">
      <c r="B31" s="198" t="s">
        <v>25</v>
      </c>
      <c r="C31" s="199"/>
      <c r="D31" s="45">
        <v>483</v>
      </c>
      <c r="E31" s="46">
        <v>381</v>
      </c>
      <c r="F31" s="46">
        <v>848</v>
      </c>
      <c r="G31" s="46">
        <v>451</v>
      </c>
      <c r="H31" s="46">
        <v>334</v>
      </c>
      <c r="I31" s="46">
        <v>536</v>
      </c>
      <c r="J31" s="45">
        <v>330</v>
      </c>
      <c r="K31" s="47">
        <f t="shared" si="2"/>
        <v>3363</v>
      </c>
      <c r="L31" s="59">
        <f>K31/人口統計!D13</f>
        <v>0.16435343563679014</v>
      </c>
    </row>
    <row r="32" spans="1:12" ht="20.100000000000001" customHeight="1" thickTop="1">
      <c r="B32" s="190" t="s">
        <v>50</v>
      </c>
      <c r="C32" s="191"/>
      <c r="D32" s="35">
        <f>SUM(D24:D31)</f>
        <v>7546</v>
      </c>
      <c r="E32" s="34">
        <f t="shared" ref="E32:J32" si="3">SUM(E24:E31)</f>
        <v>5363</v>
      </c>
      <c r="F32" s="34">
        <f t="shared" si="3"/>
        <v>8655</v>
      </c>
      <c r="G32" s="34">
        <f t="shared" si="3"/>
        <v>5174</v>
      </c>
      <c r="H32" s="34">
        <f t="shared" si="3"/>
        <v>4261</v>
      </c>
      <c r="I32" s="34">
        <f t="shared" si="3"/>
        <v>5240</v>
      </c>
      <c r="J32" s="35">
        <f t="shared" si="3"/>
        <v>3112</v>
      </c>
      <c r="K32" s="54">
        <f>SUM(K24:K31)</f>
        <v>39351</v>
      </c>
      <c r="L32" s="60">
        <f>K32/人口統計!D5</f>
        <v>0.17917767052181041</v>
      </c>
    </row>
    <row r="33" spans="3:3" ht="20.100000000000001" customHeight="1">
      <c r="C33" s="14" t="s">
        <v>51</v>
      </c>
    </row>
    <row r="34" spans="3:3" ht="20.100000000000001" customHeight="1"/>
    <row r="35" spans="3:3" ht="20.100000000000001" customHeight="1"/>
    <row r="36" spans="3:3" ht="20.100000000000001" customHeight="1"/>
    <row r="37" spans="3:3" ht="20.100000000000001" customHeight="1"/>
    <row r="38" spans="3:3" ht="20.100000000000001" customHeight="1"/>
    <row r="39" spans="3:3" ht="20.100000000000001" customHeight="1"/>
    <row r="40" spans="3:3" ht="20.100000000000001" customHeight="1"/>
    <row r="41" spans="3:3" ht="20.100000000000001" customHeight="1"/>
    <row r="42" spans="3:3" ht="20.100000000000001" customHeight="1"/>
    <row r="43" spans="3:3" ht="20.100000000000001" customHeight="1"/>
    <row r="44" spans="3:3" ht="20.100000000000001" customHeight="1"/>
    <row r="45" spans="3:3" ht="20.100000000000001" customHeight="1"/>
    <row r="46" spans="3:3" ht="20.100000000000001" customHeight="1"/>
    <row r="47" spans="3:3" ht="20.100000000000001" customHeight="1"/>
    <row r="48" spans="3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53</v>
      </c>
    </row>
    <row r="2" spans="1:19" ht="20.100000000000001" customHeight="1"/>
    <row r="3" spans="1:19" ht="20.100000000000001" customHeight="1" thickBot="1">
      <c r="B3" s="202"/>
      <c r="C3" s="202"/>
      <c r="D3" s="202" t="s">
        <v>122</v>
      </c>
      <c r="E3" s="202"/>
      <c r="F3" s="202" t="s">
        <v>123</v>
      </c>
      <c r="G3" s="202"/>
      <c r="H3" s="202" t="s">
        <v>124</v>
      </c>
      <c r="I3" s="202"/>
      <c r="J3" s="202" t="s">
        <v>125</v>
      </c>
      <c r="K3" s="202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>
      <c r="B4" s="204"/>
      <c r="C4" s="204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03" t="s">
        <v>114</v>
      </c>
      <c r="C5" s="203"/>
      <c r="D5" s="150">
        <v>5325</v>
      </c>
      <c r="E5" s="149">
        <v>283226.11000000004</v>
      </c>
      <c r="F5" s="151">
        <v>1694</v>
      </c>
      <c r="G5" s="152">
        <v>31793.549999999996</v>
      </c>
      <c r="H5" s="150">
        <v>547</v>
      </c>
      <c r="I5" s="149">
        <v>108033.13999999998</v>
      </c>
      <c r="J5" s="151">
        <v>1069</v>
      </c>
      <c r="K5" s="152">
        <v>319472.36000000004</v>
      </c>
      <c r="M5" s="162">
        <f>Q5+Q7</f>
        <v>39183</v>
      </c>
      <c r="N5" s="121" t="s">
        <v>108</v>
      </c>
      <c r="O5" s="122"/>
      <c r="P5" s="134"/>
      <c r="Q5" s="123">
        <v>30942</v>
      </c>
      <c r="R5" s="124">
        <v>1841231.100000001</v>
      </c>
      <c r="S5" s="124">
        <f>R5/Q5*100</f>
        <v>5950.5885204576334</v>
      </c>
    </row>
    <row r="6" spans="1:19" ht="20.100000000000001" customHeight="1">
      <c r="B6" s="200" t="s">
        <v>115</v>
      </c>
      <c r="C6" s="200"/>
      <c r="D6" s="153">
        <v>4618</v>
      </c>
      <c r="E6" s="154">
        <v>274400</v>
      </c>
      <c r="F6" s="155">
        <v>1476</v>
      </c>
      <c r="G6" s="156">
        <v>27728.71</v>
      </c>
      <c r="H6" s="153">
        <v>494</v>
      </c>
      <c r="I6" s="154">
        <v>92770.559999999998</v>
      </c>
      <c r="J6" s="155">
        <v>878</v>
      </c>
      <c r="K6" s="156">
        <v>244131.4</v>
      </c>
      <c r="M6" s="58"/>
      <c r="N6" s="125"/>
      <c r="O6" s="94" t="s">
        <v>105</v>
      </c>
      <c r="P6" s="107"/>
      <c r="Q6" s="98">
        <f>Q5/Q$13</f>
        <v>0.61480686695278974</v>
      </c>
      <c r="R6" s="99">
        <f>R5/R$13</f>
        <v>0.38482370561768042</v>
      </c>
      <c r="S6" s="100" t="s">
        <v>107</v>
      </c>
    </row>
    <row r="7" spans="1:19" ht="20.100000000000001" customHeight="1">
      <c r="B7" s="200" t="s">
        <v>116</v>
      </c>
      <c r="C7" s="200"/>
      <c r="D7" s="153">
        <v>2791</v>
      </c>
      <c r="E7" s="154">
        <v>171527.99999999997</v>
      </c>
      <c r="F7" s="155">
        <v>963</v>
      </c>
      <c r="G7" s="156">
        <v>17962.849999999995</v>
      </c>
      <c r="H7" s="153">
        <v>531</v>
      </c>
      <c r="I7" s="154">
        <v>110459.15999999999</v>
      </c>
      <c r="J7" s="155">
        <v>665</v>
      </c>
      <c r="K7" s="156">
        <v>194482.24000000002</v>
      </c>
      <c r="M7" s="58"/>
      <c r="N7" s="126" t="s">
        <v>109</v>
      </c>
      <c r="O7" s="127"/>
      <c r="P7" s="135"/>
      <c r="Q7" s="128">
        <v>8241</v>
      </c>
      <c r="R7" s="129">
        <v>156246.76000000007</v>
      </c>
      <c r="S7" s="129">
        <f>R7/Q7*100</f>
        <v>1895.9684504307738</v>
      </c>
    </row>
    <row r="8" spans="1:19" ht="20.100000000000001" customHeight="1">
      <c r="B8" s="200" t="s">
        <v>117</v>
      </c>
      <c r="C8" s="200"/>
      <c r="D8" s="153">
        <v>1069</v>
      </c>
      <c r="E8" s="154">
        <v>64691.350000000006</v>
      </c>
      <c r="F8" s="155">
        <v>296</v>
      </c>
      <c r="G8" s="156">
        <v>5632.9500000000007</v>
      </c>
      <c r="H8" s="153">
        <v>73</v>
      </c>
      <c r="I8" s="154">
        <v>14287.5</v>
      </c>
      <c r="J8" s="155">
        <v>361</v>
      </c>
      <c r="K8" s="156">
        <v>101652.62999999999</v>
      </c>
      <c r="L8" s="89"/>
      <c r="M8" s="88"/>
      <c r="N8" s="130"/>
      <c r="O8" s="94" t="s">
        <v>105</v>
      </c>
      <c r="P8" s="107"/>
      <c r="Q8" s="98">
        <f>Q7/Q$13</f>
        <v>0.16374582737243681</v>
      </c>
      <c r="R8" s="99">
        <f>R7/R$13</f>
        <v>3.2656116428815676E-2</v>
      </c>
      <c r="S8" s="100" t="s">
        <v>106</v>
      </c>
    </row>
    <row r="9" spans="1:19" ht="20.100000000000001" customHeight="1">
      <c r="B9" s="200" t="s">
        <v>118</v>
      </c>
      <c r="C9" s="200"/>
      <c r="D9" s="153">
        <v>1830</v>
      </c>
      <c r="E9" s="154">
        <v>118572.99000000002</v>
      </c>
      <c r="F9" s="155">
        <v>428</v>
      </c>
      <c r="G9" s="156">
        <v>8799.4199999999983</v>
      </c>
      <c r="H9" s="153">
        <v>312</v>
      </c>
      <c r="I9" s="154">
        <v>60014.329999999994</v>
      </c>
      <c r="J9" s="155">
        <v>375</v>
      </c>
      <c r="K9" s="156">
        <v>104228.68000000001</v>
      </c>
      <c r="L9" s="89"/>
      <c r="M9" s="88"/>
      <c r="N9" s="126" t="s">
        <v>110</v>
      </c>
      <c r="O9" s="127"/>
      <c r="P9" s="135"/>
      <c r="Q9" s="128">
        <v>4294</v>
      </c>
      <c r="R9" s="129">
        <v>857979.91999999981</v>
      </c>
      <c r="S9" s="129">
        <f>R9/Q9*100</f>
        <v>19980.901723334882</v>
      </c>
    </row>
    <row r="10" spans="1:19" ht="20.100000000000001" customHeight="1">
      <c r="B10" s="200" t="s">
        <v>119</v>
      </c>
      <c r="C10" s="200"/>
      <c r="D10" s="153">
        <v>3852</v>
      </c>
      <c r="E10" s="154">
        <v>248134.45999999996</v>
      </c>
      <c r="F10" s="155">
        <v>672</v>
      </c>
      <c r="G10" s="156">
        <v>14551.87</v>
      </c>
      <c r="H10" s="153">
        <v>588</v>
      </c>
      <c r="I10" s="154">
        <v>126250.60000000002</v>
      </c>
      <c r="J10" s="155">
        <v>990</v>
      </c>
      <c r="K10" s="156">
        <v>286563.47000000009</v>
      </c>
      <c r="L10" s="89"/>
      <c r="M10" s="88"/>
      <c r="N10" s="95"/>
      <c r="O10" s="94" t="s">
        <v>105</v>
      </c>
      <c r="P10" s="107"/>
      <c r="Q10" s="98">
        <f>Q9/Q$13</f>
        <v>8.5320298839612146E-2</v>
      </c>
      <c r="R10" s="99">
        <f>R9/R$13</f>
        <v>0.17932078822694267</v>
      </c>
      <c r="S10" s="100" t="s">
        <v>106</v>
      </c>
    </row>
    <row r="11" spans="1:19" ht="20.100000000000001" customHeight="1">
      <c r="B11" s="200" t="s">
        <v>120</v>
      </c>
      <c r="C11" s="200"/>
      <c r="D11" s="153">
        <v>8721</v>
      </c>
      <c r="E11" s="154">
        <v>510577.85000000015</v>
      </c>
      <c r="F11" s="155">
        <v>2040</v>
      </c>
      <c r="G11" s="156">
        <v>35859.860000000008</v>
      </c>
      <c r="H11" s="153">
        <v>1431</v>
      </c>
      <c r="I11" s="154">
        <v>287590.61999999994</v>
      </c>
      <c r="J11" s="155">
        <v>1736</v>
      </c>
      <c r="K11" s="156">
        <v>460497.51999999996</v>
      </c>
      <c r="L11" s="89"/>
      <c r="M11" s="88"/>
      <c r="N11" s="126" t="s">
        <v>111</v>
      </c>
      <c r="O11" s="127"/>
      <c r="P11" s="135"/>
      <c r="Q11" s="101">
        <v>6851</v>
      </c>
      <c r="R11" s="102">
        <v>1929151.5699999991</v>
      </c>
      <c r="S11" s="102">
        <f>R11/Q11*100</f>
        <v>28158.685885272211</v>
      </c>
    </row>
    <row r="12" spans="1:19" ht="20.100000000000001" customHeight="1" thickBot="1">
      <c r="B12" s="201" t="s">
        <v>121</v>
      </c>
      <c r="C12" s="201"/>
      <c r="D12" s="157">
        <v>2736</v>
      </c>
      <c r="E12" s="158">
        <v>170100.34000000003</v>
      </c>
      <c r="F12" s="159">
        <v>672</v>
      </c>
      <c r="G12" s="160">
        <v>13917.549999999997</v>
      </c>
      <c r="H12" s="157">
        <v>318</v>
      </c>
      <c r="I12" s="158">
        <v>58574.009999999987</v>
      </c>
      <c r="J12" s="159">
        <v>777</v>
      </c>
      <c r="K12" s="160">
        <v>218123.27000000002</v>
      </c>
      <c r="L12" s="89"/>
      <c r="M12" s="88"/>
      <c r="N12" s="125"/>
      <c r="O12" s="84" t="s">
        <v>105</v>
      </c>
      <c r="P12" s="108"/>
      <c r="Q12" s="103">
        <f>Q11/Q$13</f>
        <v>0.13612700683516135</v>
      </c>
      <c r="R12" s="104">
        <f>R11/R$13</f>
        <v>0.40319938972656133</v>
      </c>
      <c r="S12" s="105" t="s">
        <v>106</v>
      </c>
    </row>
    <row r="13" spans="1:19" ht="20.100000000000001" customHeight="1" thickTop="1">
      <c r="B13" s="161" t="s">
        <v>126</v>
      </c>
      <c r="C13" s="161"/>
      <c r="D13" s="150">
        <v>30942</v>
      </c>
      <c r="E13" s="149">
        <v>1841231.100000001</v>
      </c>
      <c r="F13" s="151">
        <v>8241</v>
      </c>
      <c r="G13" s="152">
        <v>156246.76000000007</v>
      </c>
      <c r="H13" s="150">
        <v>4294</v>
      </c>
      <c r="I13" s="149">
        <v>857979.91999999981</v>
      </c>
      <c r="J13" s="151">
        <v>6851</v>
      </c>
      <c r="K13" s="152">
        <v>1929151.5699999991</v>
      </c>
      <c r="M13" s="58"/>
      <c r="N13" s="131" t="s">
        <v>112</v>
      </c>
      <c r="O13" s="132"/>
      <c r="P13" s="133"/>
      <c r="Q13" s="96">
        <f>Q5+Q7+Q9+Q11</f>
        <v>50328</v>
      </c>
      <c r="R13" s="97">
        <f>R5+R7+R9+R11</f>
        <v>4784609.3499999996</v>
      </c>
      <c r="S13" s="97">
        <f>R13/Q13*100</f>
        <v>9506.8537394690829</v>
      </c>
    </row>
    <row r="14" spans="1:19" ht="20.100000000000001" customHeight="1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>
      <c r="M16" s="14" t="s">
        <v>133</v>
      </c>
      <c r="N16" s="58">
        <f>D5/(D5+F5+H5+J5)</f>
        <v>0.61667631731326</v>
      </c>
      <c r="O16" s="58">
        <f>F5/(D5+F5+H5+J5)</f>
        <v>0.1961783439490446</v>
      </c>
      <c r="P16" s="58">
        <f>H5/(D5+F5+H5+J5)</f>
        <v>6.3346844238563987E-2</v>
      </c>
      <c r="Q16" s="58">
        <f>J5/(D5+F5+H5+J5)</f>
        <v>0.12379849449913144</v>
      </c>
    </row>
    <row r="17" spans="13:17" ht="20.100000000000001" customHeight="1">
      <c r="M17" s="14" t="s">
        <v>134</v>
      </c>
      <c r="N17" s="58">
        <f t="shared" ref="N17:N23" si="0">D6/(D6+F6+H6+J6)</f>
        <v>0.61853736940798287</v>
      </c>
      <c r="O17" s="58">
        <f t="shared" ref="O17:O23" si="1">F6/(D6+F6+H6+J6)</f>
        <v>0.19769622287704258</v>
      </c>
      <c r="P17" s="58">
        <f t="shared" ref="P17:P23" si="2">H6/(D6+F6+H6+J6)</f>
        <v>6.6166622019823193E-2</v>
      </c>
      <c r="Q17" s="58">
        <f t="shared" ref="Q17:Q23" si="3">J6/(D6+F6+H6+J6)</f>
        <v>0.11759978569515135</v>
      </c>
    </row>
    <row r="18" spans="13:17" ht="20.100000000000001" customHeight="1">
      <c r="M18" s="14" t="s">
        <v>135</v>
      </c>
      <c r="N18" s="58">
        <f t="shared" si="0"/>
        <v>0.56383838383838381</v>
      </c>
      <c r="O18" s="58">
        <f t="shared" si="1"/>
        <v>0.19454545454545455</v>
      </c>
      <c r="P18" s="58">
        <f t="shared" si="2"/>
        <v>0.10727272727272727</v>
      </c>
      <c r="Q18" s="58">
        <f t="shared" si="3"/>
        <v>0.13434343434343435</v>
      </c>
    </row>
    <row r="19" spans="13:17" ht="20.100000000000001" customHeight="1">
      <c r="M19" s="14" t="s">
        <v>136</v>
      </c>
      <c r="N19" s="58">
        <f t="shared" si="0"/>
        <v>0.59421901056142301</v>
      </c>
      <c r="O19" s="58">
        <f t="shared" si="1"/>
        <v>0.16453585325180656</v>
      </c>
      <c r="P19" s="58">
        <f t="shared" si="2"/>
        <v>4.05780989438577E-2</v>
      </c>
      <c r="Q19" s="58">
        <f t="shared" si="3"/>
        <v>0.20066703724291274</v>
      </c>
    </row>
    <row r="20" spans="13:17" ht="20.100000000000001" customHeight="1">
      <c r="M20" s="14" t="s">
        <v>137</v>
      </c>
      <c r="N20" s="58">
        <f t="shared" si="0"/>
        <v>0.62139219015280134</v>
      </c>
      <c r="O20" s="58">
        <f t="shared" si="1"/>
        <v>0.14533106960950765</v>
      </c>
      <c r="P20" s="58">
        <f t="shared" si="2"/>
        <v>0.10594227504244483</v>
      </c>
      <c r="Q20" s="58">
        <f t="shared" si="3"/>
        <v>0.12733446519524619</v>
      </c>
    </row>
    <row r="21" spans="13:17" ht="20.100000000000001" customHeight="1">
      <c r="M21" s="14" t="s">
        <v>138</v>
      </c>
      <c r="N21" s="58">
        <f t="shared" si="0"/>
        <v>0.63126843657817111</v>
      </c>
      <c r="O21" s="58">
        <f t="shared" si="1"/>
        <v>0.11012782694198624</v>
      </c>
      <c r="P21" s="58">
        <f t="shared" si="2"/>
        <v>9.6361848574237949E-2</v>
      </c>
      <c r="Q21" s="58">
        <f t="shared" si="3"/>
        <v>0.16224188790560473</v>
      </c>
    </row>
    <row r="22" spans="13:17" ht="20.100000000000001" customHeight="1">
      <c r="M22" s="14" t="s">
        <v>139</v>
      </c>
      <c r="N22" s="58">
        <f t="shared" si="0"/>
        <v>0.62614876507754169</v>
      </c>
      <c r="O22" s="58">
        <f t="shared" si="1"/>
        <v>0.14646754738655945</v>
      </c>
      <c r="P22" s="58">
        <f t="shared" si="2"/>
        <v>0.10274267662263067</v>
      </c>
      <c r="Q22" s="58">
        <f t="shared" si="3"/>
        <v>0.12464101091326824</v>
      </c>
    </row>
    <row r="23" spans="13:17" ht="20.100000000000001" customHeight="1">
      <c r="M23" s="14" t="s">
        <v>140</v>
      </c>
      <c r="N23" s="58">
        <f t="shared" si="0"/>
        <v>0.60759493670886078</v>
      </c>
      <c r="O23" s="58">
        <f t="shared" si="1"/>
        <v>0.1492338441039307</v>
      </c>
      <c r="P23" s="58">
        <f t="shared" si="2"/>
        <v>7.061958694203864E-2</v>
      </c>
      <c r="Q23" s="58">
        <f t="shared" si="3"/>
        <v>0.17255163224516989</v>
      </c>
    </row>
    <row r="24" spans="13:17" ht="20.100000000000001" customHeight="1">
      <c r="M24" s="14" t="s">
        <v>141</v>
      </c>
      <c r="N24" s="58">
        <f t="shared" ref="N24" si="4">D13/(D13+F13+H13+J13)</f>
        <v>0.61480686695278974</v>
      </c>
      <c r="O24" s="58">
        <f t="shared" ref="O24" si="5">F13/(D13+F13+H13+J13)</f>
        <v>0.16374582737243681</v>
      </c>
      <c r="P24" s="58">
        <f t="shared" ref="P24" si="6">H13/(D13+F13+H13+J13)</f>
        <v>8.5320298839612146E-2</v>
      </c>
      <c r="Q24" s="58">
        <f t="shared" ref="Q24" si="7">J13/(D13+F13+H13+J13)</f>
        <v>0.13612700683516135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>
      <c r="M29" s="14" t="s">
        <v>133</v>
      </c>
      <c r="N29" s="58">
        <f>E5/(E5+G5+I5+K5)</f>
        <v>0.3814363812264624</v>
      </c>
      <c r="O29" s="58">
        <f>G5/(E5+G5+I5+K5)</f>
        <v>4.2818145044404947E-2</v>
      </c>
      <c r="P29" s="58">
        <f>I5/(E5+G5+I5+K5)</f>
        <v>0.14549424830264332</v>
      </c>
      <c r="Q29" s="58">
        <f>K5/(E5+G5+I5+K5)</f>
        <v>0.43025122542648925</v>
      </c>
    </row>
    <row r="30" spans="13:17" ht="20.100000000000001" customHeight="1">
      <c r="M30" s="14" t="s">
        <v>134</v>
      </c>
      <c r="N30" s="58">
        <f t="shared" ref="N30:N37" si="8">E6/(E6+G6+I6+K6)</f>
        <v>0.42940036039271789</v>
      </c>
      <c r="O30" s="58">
        <f t="shared" ref="O30:O37" si="9">G6/(E6+G6+I6+K6)</f>
        <v>4.339182969105379E-2</v>
      </c>
      <c r="P30" s="58">
        <f t="shared" ref="P30:P37" si="10">I6/(E6+G6+I6+K6)</f>
        <v>0.14517387717869629</v>
      </c>
      <c r="Q30" s="58">
        <f t="shared" ref="Q30:Q37" si="11">K6/(E6+G6+I6+K6)</f>
        <v>0.38203393273753194</v>
      </c>
    </row>
    <row r="31" spans="13:17" ht="20.100000000000001" customHeight="1">
      <c r="M31" s="14" t="s">
        <v>135</v>
      </c>
      <c r="N31" s="58">
        <f t="shared" si="8"/>
        <v>0.34691911783667018</v>
      </c>
      <c r="O31" s="58">
        <f t="shared" si="9"/>
        <v>3.6330255560797248E-2</v>
      </c>
      <c r="P31" s="58">
        <f t="shared" si="10"/>
        <v>0.22340605816064787</v>
      </c>
      <c r="Q31" s="58">
        <f t="shared" si="11"/>
        <v>0.39334456844188465</v>
      </c>
    </row>
    <row r="32" spans="13:17" ht="20.100000000000001" customHeight="1">
      <c r="M32" s="14" t="s">
        <v>136</v>
      </c>
      <c r="N32" s="58">
        <f t="shared" si="8"/>
        <v>0.34730919907789159</v>
      </c>
      <c r="O32" s="58">
        <f t="shared" si="9"/>
        <v>3.0241683825516234E-2</v>
      </c>
      <c r="P32" s="58">
        <f t="shared" si="10"/>
        <v>7.67054665241238E-2</v>
      </c>
      <c r="Q32" s="58">
        <f t="shared" si="11"/>
        <v>0.54574365057246832</v>
      </c>
    </row>
    <row r="33" spans="13:17" ht="20.100000000000001" customHeight="1">
      <c r="M33" s="14" t="s">
        <v>137</v>
      </c>
      <c r="N33" s="58">
        <f t="shared" si="8"/>
        <v>0.40660740779757121</v>
      </c>
      <c r="O33" s="58">
        <f t="shared" si="9"/>
        <v>3.0174741788345751E-2</v>
      </c>
      <c r="P33" s="58">
        <f t="shared" si="10"/>
        <v>0.20579957671648497</v>
      </c>
      <c r="Q33" s="58">
        <f t="shared" si="11"/>
        <v>0.35741827369759799</v>
      </c>
    </row>
    <row r="34" spans="13:17" ht="20.100000000000001" customHeight="1">
      <c r="M34" s="14" t="s">
        <v>138</v>
      </c>
      <c r="N34" s="58">
        <f t="shared" si="8"/>
        <v>0.36733429025356595</v>
      </c>
      <c r="O34" s="58">
        <f t="shared" si="9"/>
        <v>2.1542355859448786E-2</v>
      </c>
      <c r="P34" s="58">
        <f t="shared" si="10"/>
        <v>0.18689937119208219</v>
      </c>
      <c r="Q34" s="58">
        <f t="shared" si="11"/>
        <v>0.42422398269490297</v>
      </c>
    </row>
    <row r="35" spans="13:17" ht="20.100000000000001" customHeight="1">
      <c r="M35" s="14" t="s">
        <v>139</v>
      </c>
      <c r="N35" s="58">
        <f t="shared" si="8"/>
        <v>0.39441302002582651</v>
      </c>
      <c r="O35" s="58">
        <f t="shared" si="9"/>
        <v>2.7701154055749452E-2</v>
      </c>
      <c r="P35" s="58">
        <f t="shared" si="10"/>
        <v>0.22215903992956179</v>
      </c>
      <c r="Q35" s="58">
        <f t="shared" si="11"/>
        <v>0.3557267859888622</v>
      </c>
    </row>
    <row r="36" spans="13:17" ht="20.100000000000001" customHeight="1">
      <c r="M36" s="14" t="s">
        <v>140</v>
      </c>
      <c r="N36" s="58">
        <f t="shared" si="8"/>
        <v>0.36920933165712777</v>
      </c>
      <c r="O36" s="58">
        <f t="shared" si="9"/>
        <v>3.0208577677179584E-2</v>
      </c>
      <c r="P36" s="58">
        <f t="shared" si="10"/>
        <v>0.12713714202204365</v>
      </c>
      <c r="Q36" s="58">
        <f t="shared" si="11"/>
        <v>0.47344494864364894</v>
      </c>
    </row>
    <row r="37" spans="13:17" ht="20.100000000000001" customHeight="1">
      <c r="M37" s="14" t="s">
        <v>141</v>
      </c>
      <c r="N37" s="58">
        <f t="shared" si="8"/>
        <v>0.38482370561768042</v>
      </c>
      <c r="O37" s="58">
        <f t="shared" si="9"/>
        <v>3.2656116428815676E-2</v>
      </c>
      <c r="P37" s="58">
        <f t="shared" si="10"/>
        <v>0.17932078822694267</v>
      </c>
      <c r="Q37" s="58">
        <f t="shared" si="11"/>
        <v>0.40319938972656133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6" t="s">
        <v>99</v>
      </c>
    </row>
    <row r="2" spans="1:14" s="14" customFormat="1" ht="20.100000000000001" customHeight="1"/>
    <row r="3" spans="1:14" s="14" customFormat="1" ht="20.100000000000001" customHeight="1">
      <c r="B3" s="188" t="s">
        <v>54</v>
      </c>
      <c r="C3" s="218"/>
      <c r="D3" s="219"/>
      <c r="E3" s="222" t="s">
        <v>52</v>
      </c>
      <c r="F3" s="209" t="s">
        <v>100</v>
      </c>
      <c r="G3" s="222" t="s">
        <v>57</v>
      </c>
      <c r="H3" s="209" t="s">
        <v>100</v>
      </c>
    </row>
    <row r="4" spans="1:14" s="14" customFormat="1" ht="20.100000000000001" customHeight="1" thickBot="1">
      <c r="B4" s="189"/>
      <c r="C4" s="220"/>
      <c r="D4" s="221"/>
      <c r="E4" s="223"/>
      <c r="F4" s="210"/>
      <c r="G4" s="223"/>
      <c r="H4" s="210"/>
      <c r="N4" s="24"/>
    </row>
    <row r="5" spans="1:14" s="14" customFormat="1" ht="20.100000000000001" customHeight="1" thickTop="1">
      <c r="B5" s="211" t="s">
        <v>69</v>
      </c>
      <c r="C5" s="214" t="s">
        <v>3</v>
      </c>
      <c r="D5" s="215"/>
      <c r="E5" s="163">
        <v>4695</v>
      </c>
      <c r="F5" s="164">
        <f t="shared" ref="F5:F16" si="0">E5/SUM(E$5:E$16)</f>
        <v>0.1517355051386465</v>
      </c>
      <c r="G5" s="165">
        <v>260537.18999999994</v>
      </c>
      <c r="H5" s="166">
        <f t="shared" ref="H5:H16" si="1">G5/SUM(G$5:G$16)</f>
        <v>0.14150162356045365</v>
      </c>
      <c r="N5" s="24"/>
    </row>
    <row r="6" spans="1:14" s="14" customFormat="1" ht="20.100000000000001" customHeight="1">
      <c r="B6" s="212"/>
      <c r="C6" s="216" t="s">
        <v>8</v>
      </c>
      <c r="D6" s="217"/>
      <c r="E6" s="167">
        <v>222</v>
      </c>
      <c r="F6" s="168">
        <f t="shared" si="0"/>
        <v>7.1747139809967032E-3</v>
      </c>
      <c r="G6" s="169">
        <v>15405.210000000001</v>
      </c>
      <c r="H6" s="170">
        <f t="shared" si="1"/>
        <v>8.3667987141863957E-3</v>
      </c>
      <c r="N6" s="24"/>
    </row>
    <row r="7" spans="1:14" s="14" customFormat="1" ht="20.100000000000001" customHeight="1">
      <c r="B7" s="212"/>
      <c r="C7" s="216" t="s">
        <v>9</v>
      </c>
      <c r="D7" s="217"/>
      <c r="E7" s="167">
        <v>1729</v>
      </c>
      <c r="F7" s="168">
        <f t="shared" si="0"/>
        <v>5.5878740870014869E-2</v>
      </c>
      <c r="G7" s="169">
        <v>78750.490000000005</v>
      </c>
      <c r="H7" s="170">
        <f t="shared" si="1"/>
        <v>4.2770562587173336E-2</v>
      </c>
      <c r="N7" s="24"/>
    </row>
    <row r="8" spans="1:14" s="14" customFormat="1" ht="20.100000000000001" customHeight="1">
      <c r="B8" s="212"/>
      <c r="C8" s="216" t="s">
        <v>10</v>
      </c>
      <c r="D8" s="217"/>
      <c r="E8" s="167">
        <v>316</v>
      </c>
      <c r="F8" s="168">
        <f t="shared" si="0"/>
        <v>1.0212655936914226E-2</v>
      </c>
      <c r="G8" s="169">
        <v>12843.390000000003</v>
      </c>
      <c r="H8" s="170">
        <f t="shared" si="1"/>
        <v>6.9754361633365871E-3</v>
      </c>
      <c r="N8" s="24"/>
    </row>
    <row r="9" spans="1:14" s="14" customFormat="1" ht="20.100000000000001" customHeight="1">
      <c r="B9" s="212"/>
      <c r="C9" s="205" t="s">
        <v>71</v>
      </c>
      <c r="D9" s="206"/>
      <c r="E9" s="167">
        <v>3473</v>
      </c>
      <c r="F9" s="168">
        <f t="shared" si="0"/>
        <v>0.11224225971171869</v>
      </c>
      <c r="G9" s="169">
        <v>45976.209999999977</v>
      </c>
      <c r="H9" s="170">
        <f t="shared" si="1"/>
        <v>2.497036357902057E-2</v>
      </c>
      <c r="N9" s="24"/>
    </row>
    <row r="10" spans="1:14" s="14" customFormat="1" ht="20.100000000000001" customHeight="1">
      <c r="B10" s="212"/>
      <c r="C10" s="216" t="s">
        <v>55</v>
      </c>
      <c r="D10" s="217"/>
      <c r="E10" s="167">
        <v>6526</v>
      </c>
      <c r="F10" s="168">
        <f t="shared" si="0"/>
        <v>0.21091073621614634</v>
      </c>
      <c r="G10" s="169">
        <v>695513.42000000027</v>
      </c>
      <c r="H10" s="170">
        <f t="shared" si="1"/>
        <v>0.37774368464664776</v>
      </c>
      <c r="N10" s="24"/>
    </row>
    <row r="11" spans="1:14" s="14" customFormat="1" ht="20.100000000000001" customHeight="1">
      <c r="B11" s="212"/>
      <c r="C11" s="216" t="s">
        <v>56</v>
      </c>
      <c r="D11" s="217"/>
      <c r="E11" s="167">
        <v>3220</v>
      </c>
      <c r="F11" s="168">
        <f t="shared" si="0"/>
        <v>0.10406567125589813</v>
      </c>
      <c r="G11" s="169">
        <v>265562.00000000006</v>
      </c>
      <c r="H11" s="170">
        <f t="shared" si="1"/>
        <v>0.1442306726189885</v>
      </c>
      <c r="N11" s="24"/>
    </row>
    <row r="12" spans="1:14" s="14" customFormat="1" ht="20.100000000000001" customHeight="1">
      <c r="B12" s="212"/>
      <c r="C12" s="205" t="s">
        <v>153</v>
      </c>
      <c r="D12" s="206"/>
      <c r="E12" s="167">
        <v>1234</v>
      </c>
      <c r="F12" s="168">
        <f t="shared" si="0"/>
        <v>3.9881067804278976E-2</v>
      </c>
      <c r="G12" s="169">
        <v>132135.63999999996</v>
      </c>
      <c r="H12" s="170">
        <f t="shared" si="1"/>
        <v>7.1764831693316475E-2</v>
      </c>
      <c r="N12" s="24"/>
    </row>
    <row r="13" spans="1:14" s="14" customFormat="1" ht="20.100000000000001" customHeight="1">
      <c r="B13" s="212"/>
      <c r="C13" s="205" t="s">
        <v>151</v>
      </c>
      <c r="D13" s="206"/>
      <c r="E13" s="167">
        <v>225</v>
      </c>
      <c r="F13" s="168">
        <f t="shared" si="0"/>
        <v>7.2716695753344968E-3</v>
      </c>
      <c r="G13" s="169">
        <v>17729.650000000001</v>
      </c>
      <c r="H13" s="170">
        <f t="shared" si="1"/>
        <v>9.6292366558440173E-3</v>
      </c>
      <c r="N13" s="24"/>
    </row>
    <row r="14" spans="1:14" s="14" customFormat="1" ht="20.100000000000001" customHeight="1">
      <c r="B14" s="212"/>
      <c r="C14" s="205" t="s">
        <v>152</v>
      </c>
      <c r="D14" s="206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12"/>
      <c r="C15" s="205" t="s">
        <v>73</v>
      </c>
      <c r="D15" s="206"/>
      <c r="E15" s="167">
        <v>8261</v>
      </c>
      <c r="F15" s="168">
        <f t="shared" si="0"/>
        <v>0.26698338827483681</v>
      </c>
      <c r="G15" s="169">
        <v>107493.66</v>
      </c>
      <c r="H15" s="170">
        <f t="shared" si="1"/>
        <v>5.8381405788768187E-2</v>
      </c>
      <c r="N15" s="24"/>
    </row>
    <row r="16" spans="1:14" s="14" customFormat="1" ht="20.100000000000001" customHeight="1">
      <c r="B16" s="213"/>
      <c r="C16" s="207" t="s">
        <v>72</v>
      </c>
      <c r="D16" s="208"/>
      <c r="E16" s="171">
        <v>1041</v>
      </c>
      <c r="F16" s="172">
        <f t="shared" si="0"/>
        <v>3.3643591235214272E-2</v>
      </c>
      <c r="G16" s="173">
        <v>209284.23999999996</v>
      </c>
      <c r="H16" s="174">
        <f t="shared" si="1"/>
        <v>0.11366538399226472</v>
      </c>
      <c r="N16" s="24"/>
    </row>
    <row r="17" spans="2:8" s="14" customFormat="1" ht="20.100000000000001" customHeight="1">
      <c r="B17" s="224" t="s">
        <v>70</v>
      </c>
      <c r="C17" s="225" t="s">
        <v>84</v>
      </c>
      <c r="D17" s="226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12"/>
      <c r="C18" s="205" t="s">
        <v>85</v>
      </c>
      <c r="D18" s="206"/>
      <c r="E18" s="167">
        <v>3</v>
      </c>
      <c r="F18" s="168">
        <f t="shared" si="2"/>
        <v>3.6403349108117945E-4</v>
      </c>
      <c r="G18" s="169">
        <v>99.949999999999989</v>
      </c>
      <c r="H18" s="170">
        <f t="shared" si="3"/>
        <v>6.3969326467953631E-4</v>
      </c>
    </row>
    <row r="19" spans="2:8" s="14" customFormat="1" ht="20.100000000000001" customHeight="1">
      <c r="B19" s="212"/>
      <c r="C19" s="205" t="s">
        <v>86</v>
      </c>
      <c r="D19" s="206"/>
      <c r="E19" s="167">
        <v>519</v>
      </c>
      <c r="F19" s="168">
        <f t="shared" si="2"/>
        <v>6.2977793957044045E-2</v>
      </c>
      <c r="G19" s="169">
        <v>15179.529999999999</v>
      </c>
      <c r="H19" s="170">
        <f t="shared" si="3"/>
        <v>9.7151006523271258E-2</v>
      </c>
    </row>
    <row r="20" spans="2:8" s="14" customFormat="1" ht="20.100000000000001" customHeight="1">
      <c r="B20" s="212"/>
      <c r="C20" s="205" t="s">
        <v>87</v>
      </c>
      <c r="D20" s="206"/>
      <c r="E20" s="167">
        <v>84</v>
      </c>
      <c r="F20" s="168">
        <f t="shared" si="2"/>
        <v>1.0192937750273025E-2</v>
      </c>
      <c r="G20" s="169">
        <v>3011.4599999999991</v>
      </c>
      <c r="H20" s="170">
        <f t="shared" si="3"/>
        <v>1.9273743660348536E-2</v>
      </c>
    </row>
    <row r="21" spans="2:8" s="14" customFormat="1" ht="20.100000000000001" customHeight="1">
      <c r="B21" s="212"/>
      <c r="C21" s="205" t="s">
        <v>88</v>
      </c>
      <c r="D21" s="206"/>
      <c r="E21" s="167">
        <v>357</v>
      </c>
      <c r="F21" s="168">
        <f t="shared" si="2"/>
        <v>4.3319985438660356E-2</v>
      </c>
      <c r="G21" s="169">
        <v>4046.2700000000004</v>
      </c>
      <c r="H21" s="170">
        <f t="shared" si="3"/>
        <v>2.5896664993245302E-2</v>
      </c>
    </row>
    <row r="22" spans="2:8" s="14" customFormat="1" ht="20.100000000000001" customHeight="1">
      <c r="B22" s="212"/>
      <c r="C22" s="205" t="s">
        <v>89</v>
      </c>
      <c r="D22" s="20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12"/>
      <c r="C23" s="205" t="s">
        <v>90</v>
      </c>
      <c r="D23" s="206"/>
      <c r="E23" s="167">
        <v>2554</v>
      </c>
      <c r="F23" s="168">
        <f t="shared" si="2"/>
        <v>0.30991384540711081</v>
      </c>
      <c r="G23" s="169">
        <v>85459.47000000003</v>
      </c>
      <c r="H23" s="170">
        <f t="shared" si="3"/>
        <v>0.54695194959562699</v>
      </c>
    </row>
    <row r="24" spans="2:8" s="14" customFormat="1" ht="20.100000000000001" customHeight="1">
      <c r="B24" s="212"/>
      <c r="C24" s="205" t="s">
        <v>91</v>
      </c>
      <c r="D24" s="206"/>
      <c r="E24" s="167">
        <v>62</v>
      </c>
      <c r="F24" s="168">
        <f t="shared" si="2"/>
        <v>7.5233588156777094E-3</v>
      </c>
      <c r="G24" s="169">
        <v>2342.0800000000004</v>
      </c>
      <c r="H24" s="170">
        <f t="shared" si="3"/>
        <v>1.4989622824818897E-2</v>
      </c>
    </row>
    <row r="25" spans="2:8" s="14" customFormat="1" ht="20.100000000000001" customHeight="1">
      <c r="B25" s="212"/>
      <c r="C25" s="205" t="s">
        <v>146</v>
      </c>
      <c r="D25" s="206"/>
      <c r="E25" s="167">
        <v>16</v>
      </c>
      <c r="F25" s="168">
        <f t="shared" si="2"/>
        <v>1.9415119524329571E-3</v>
      </c>
      <c r="G25" s="169">
        <v>745.45</v>
      </c>
      <c r="H25" s="170">
        <f t="shared" si="3"/>
        <v>4.7709789310191137E-3</v>
      </c>
    </row>
    <row r="26" spans="2:8" s="14" customFormat="1" ht="20.100000000000001" customHeight="1">
      <c r="B26" s="212"/>
      <c r="C26" s="205" t="s">
        <v>147</v>
      </c>
      <c r="D26" s="20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12"/>
      <c r="C27" s="205" t="s">
        <v>93</v>
      </c>
      <c r="D27" s="206"/>
      <c r="E27" s="167">
        <v>4398</v>
      </c>
      <c r="F27" s="168">
        <f t="shared" si="2"/>
        <v>0.53367309792500905</v>
      </c>
      <c r="G27" s="169">
        <v>26343.24</v>
      </c>
      <c r="H27" s="170">
        <f t="shared" si="3"/>
        <v>0.16860023209441272</v>
      </c>
    </row>
    <row r="28" spans="2:8" s="14" customFormat="1" ht="20.100000000000001" customHeight="1">
      <c r="B28" s="213"/>
      <c r="C28" s="205" t="s">
        <v>92</v>
      </c>
      <c r="D28" s="206"/>
      <c r="E28" s="171">
        <v>248</v>
      </c>
      <c r="F28" s="172">
        <f t="shared" si="2"/>
        <v>3.0093435262710837E-2</v>
      </c>
      <c r="G28" s="173">
        <v>19019.309999999998</v>
      </c>
      <c r="H28" s="174">
        <f t="shared" si="3"/>
        <v>0.12172610811257779</v>
      </c>
    </row>
    <row r="29" spans="2:8" s="14" customFormat="1" ht="20.100000000000001" customHeight="1">
      <c r="B29" s="236" t="s">
        <v>83</v>
      </c>
      <c r="C29" s="225" t="s">
        <v>74</v>
      </c>
      <c r="D29" s="226"/>
      <c r="E29" s="175">
        <v>153</v>
      </c>
      <c r="F29" s="176">
        <f>E29/SUM(E$29:E$39)</f>
        <v>4.8913043478260872E-2</v>
      </c>
      <c r="G29" s="177">
        <v>23356.57</v>
      </c>
      <c r="H29" s="178">
        <f>G29/SUM(G$29:G$39)</f>
        <v>3.2080257802725179E-2</v>
      </c>
    </row>
    <row r="30" spans="2:8" s="14" customFormat="1" ht="20.100000000000001" customHeight="1">
      <c r="B30" s="237"/>
      <c r="C30" s="205" t="s">
        <v>75</v>
      </c>
      <c r="D30" s="206"/>
      <c r="E30" s="167">
        <v>6</v>
      </c>
      <c r="F30" s="168">
        <f t="shared" ref="F30:F40" si="4">E30/SUM(E$29:E$39)</f>
        <v>1.9181585677749361E-3</v>
      </c>
      <c r="G30" s="169">
        <v>762.95</v>
      </c>
      <c r="H30" s="170">
        <f t="shared" ref="H30:H40" si="5">G30/SUM(G$29:G$39)</f>
        <v>1.0479121159737571E-3</v>
      </c>
    </row>
    <row r="31" spans="2:8" s="14" customFormat="1" ht="20.100000000000001" customHeight="1">
      <c r="B31" s="237"/>
      <c r="C31" s="205" t="s">
        <v>76</v>
      </c>
      <c r="D31" s="206"/>
      <c r="E31" s="167">
        <v>156</v>
      </c>
      <c r="F31" s="168">
        <f t="shared" si="4"/>
        <v>4.9872122762148335E-2</v>
      </c>
      <c r="G31" s="169">
        <v>24169.68</v>
      </c>
      <c r="H31" s="170">
        <f t="shared" si="5"/>
        <v>3.3197064697828946E-2</v>
      </c>
    </row>
    <row r="32" spans="2:8" s="14" customFormat="1" ht="20.100000000000001" customHeight="1">
      <c r="B32" s="237"/>
      <c r="C32" s="205" t="s">
        <v>77</v>
      </c>
      <c r="D32" s="206"/>
      <c r="E32" s="167">
        <v>10</v>
      </c>
      <c r="F32" s="168">
        <f t="shared" si="4"/>
        <v>3.19693094629156E-3</v>
      </c>
      <c r="G32" s="169">
        <v>488.69</v>
      </c>
      <c r="H32" s="170">
        <f t="shared" si="5"/>
        <v>6.7121590137651918E-4</v>
      </c>
    </row>
    <row r="33" spans="2:8" s="14" customFormat="1" ht="20.100000000000001" customHeight="1">
      <c r="B33" s="237"/>
      <c r="C33" s="205" t="s">
        <v>78</v>
      </c>
      <c r="D33" s="206"/>
      <c r="E33" s="167">
        <v>569</v>
      </c>
      <c r="F33" s="168">
        <f t="shared" si="4"/>
        <v>0.18190537084398978</v>
      </c>
      <c r="G33" s="169">
        <v>120888.92999999995</v>
      </c>
      <c r="H33" s="170">
        <f t="shared" si="5"/>
        <v>0.16604099145960199</v>
      </c>
    </row>
    <row r="34" spans="2:8" s="14" customFormat="1" ht="20.100000000000001" customHeight="1">
      <c r="B34" s="237"/>
      <c r="C34" s="205" t="s">
        <v>79</v>
      </c>
      <c r="D34" s="206"/>
      <c r="E34" s="167">
        <v>133</v>
      </c>
      <c r="F34" s="168">
        <f t="shared" si="4"/>
        <v>4.2519181585677752E-2</v>
      </c>
      <c r="G34" s="169">
        <v>8675.9799999999977</v>
      </c>
      <c r="H34" s="170">
        <f t="shared" si="5"/>
        <v>1.1916461838843954E-2</v>
      </c>
    </row>
    <row r="35" spans="2:8" s="14" customFormat="1" ht="20.100000000000001" customHeight="1">
      <c r="B35" s="237"/>
      <c r="C35" s="205" t="s">
        <v>80</v>
      </c>
      <c r="D35" s="206"/>
      <c r="E35" s="167">
        <v>1920</v>
      </c>
      <c r="F35" s="168">
        <f t="shared" si="4"/>
        <v>0.61381074168797956</v>
      </c>
      <c r="G35" s="169">
        <v>503801.42000000016</v>
      </c>
      <c r="H35" s="170">
        <f t="shared" si="5"/>
        <v>0.69197144250971054</v>
      </c>
    </row>
    <row r="36" spans="2:8" s="14" customFormat="1" ht="20.100000000000001" customHeight="1">
      <c r="B36" s="237"/>
      <c r="C36" s="205" t="s">
        <v>81</v>
      </c>
      <c r="D36" s="206"/>
      <c r="E36" s="167">
        <v>29</v>
      </c>
      <c r="F36" s="168">
        <f t="shared" si="4"/>
        <v>9.2710997442455242E-3</v>
      </c>
      <c r="G36" s="169">
        <v>6836.2999999999993</v>
      </c>
      <c r="H36" s="170">
        <f t="shared" si="5"/>
        <v>9.3896606572270724E-3</v>
      </c>
    </row>
    <row r="37" spans="2:8" s="14" customFormat="1" ht="20.100000000000001" customHeight="1">
      <c r="B37" s="237"/>
      <c r="C37" s="205" t="s">
        <v>82</v>
      </c>
      <c r="D37" s="206"/>
      <c r="E37" s="167">
        <v>29</v>
      </c>
      <c r="F37" s="168">
        <f t="shared" si="4"/>
        <v>9.2710997442455242E-3</v>
      </c>
      <c r="G37" s="169">
        <v>5869.23</v>
      </c>
      <c r="H37" s="170">
        <f t="shared" si="5"/>
        <v>8.0613896434060597E-3</v>
      </c>
    </row>
    <row r="38" spans="2:8" s="14" customFormat="1" ht="20.100000000000001" customHeight="1">
      <c r="B38" s="237"/>
      <c r="C38" s="205" t="s">
        <v>148</v>
      </c>
      <c r="D38" s="206"/>
      <c r="E38" s="167">
        <v>82</v>
      </c>
      <c r="F38" s="168">
        <f t="shared" si="4"/>
        <v>2.6214833759590793E-2</v>
      </c>
      <c r="G38" s="169">
        <v>22621.360000000001</v>
      </c>
      <c r="H38" s="170">
        <f t="shared" si="5"/>
        <v>3.1070446587330897E-2</v>
      </c>
    </row>
    <row r="39" spans="2:8" s="14" customFormat="1" ht="20.100000000000001" customHeight="1">
      <c r="B39" s="237"/>
      <c r="C39" s="230" t="s">
        <v>94</v>
      </c>
      <c r="D39" s="231"/>
      <c r="E39" s="167">
        <v>41</v>
      </c>
      <c r="F39" s="168">
        <f t="shared" si="4"/>
        <v>1.3107416879795396E-2</v>
      </c>
      <c r="G39" s="169">
        <v>10595.669999999998</v>
      </c>
      <c r="H39" s="184">
        <f t="shared" si="5"/>
        <v>1.455315678597504E-2</v>
      </c>
    </row>
    <row r="40" spans="2:8" s="14" customFormat="1" ht="20.100000000000001" customHeight="1">
      <c r="B40" s="182"/>
      <c r="C40" s="207" t="s">
        <v>149</v>
      </c>
      <c r="D40" s="208"/>
      <c r="E40" s="167">
        <v>1166</v>
      </c>
      <c r="F40" s="185">
        <f t="shared" si="4"/>
        <v>0.37276214833759591</v>
      </c>
      <c r="G40" s="169">
        <v>129913.14</v>
      </c>
      <c r="H40" s="172">
        <f t="shared" si="5"/>
        <v>0.17843574733625392</v>
      </c>
    </row>
    <row r="41" spans="2:8" s="14" customFormat="1" ht="20.100000000000001" customHeight="1">
      <c r="B41" s="232" t="s">
        <v>95</v>
      </c>
      <c r="C41" s="225" t="s">
        <v>96</v>
      </c>
      <c r="D41" s="226"/>
      <c r="E41" s="175">
        <v>3666</v>
      </c>
      <c r="F41" s="176">
        <f>E41/SUM(E$41:E$44)</f>
        <v>0.53510436432637576</v>
      </c>
      <c r="G41" s="177">
        <v>962868.34000000008</v>
      </c>
      <c r="H41" s="178">
        <f>G41/SUM(G$41:G$44)</f>
        <v>0.49911492439134786</v>
      </c>
    </row>
    <row r="42" spans="2:8" s="14" customFormat="1" ht="20.100000000000001" customHeight="1">
      <c r="B42" s="233"/>
      <c r="C42" s="205" t="s">
        <v>97</v>
      </c>
      <c r="D42" s="206"/>
      <c r="E42" s="167">
        <v>2691</v>
      </c>
      <c r="F42" s="168">
        <f t="shared" ref="F42:F44" si="6">E42/SUM(E$41:E$44)</f>
        <v>0.39278937381404172</v>
      </c>
      <c r="G42" s="169">
        <v>785112.06</v>
      </c>
      <c r="H42" s="170">
        <f t="shared" ref="H42:H44" si="7">G42/SUM(G$41:G$44)</f>
        <v>0.4069727191005526</v>
      </c>
    </row>
    <row r="43" spans="2:8" s="14" customFormat="1" ht="20.100000000000001" customHeight="1">
      <c r="B43" s="234"/>
      <c r="C43" s="205" t="s">
        <v>150</v>
      </c>
      <c r="D43" s="206"/>
      <c r="E43" s="183">
        <v>268</v>
      </c>
      <c r="F43" s="168">
        <f t="shared" si="6"/>
        <v>3.9118376879287695E-2</v>
      </c>
      <c r="G43" s="169">
        <v>105906.20999999999</v>
      </c>
      <c r="H43" s="170">
        <f t="shared" si="7"/>
        <v>5.489781707509897E-2</v>
      </c>
    </row>
    <row r="44" spans="2:8" s="14" customFormat="1" ht="20.100000000000001" customHeight="1">
      <c r="B44" s="235"/>
      <c r="C44" s="207" t="s">
        <v>98</v>
      </c>
      <c r="D44" s="208"/>
      <c r="E44" s="171">
        <v>226</v>
      </c>
      <c r="F44" s="172">
        <f t="shared" si="6"/>
        <v>3.2987884980294847E-2</v>
      </c>
      <c r="G44" s="173">
        <v>75264.960000000006</v>
      </c>
      <c r="H44" s="174">
        <f t="shared" si="7"/>
        <v>3.9014539433000595E-2</v>
      </c>
    </row>
    <row r="45" spans="2:8" s="14" customFormat="1" ht="20.100000000000001" customHeight="1">
      <c r="B45" s="227" t="s">
        <v>113</v>
      </c>
      <c r="C45" s="228"/>
      <c r="D45" s="229"/>
      <c r="E45" s="144">
        <f>SUM(E5:E44)</f>
        <v>50328</v>
      </c>
      <c r="F45" s="179">
        <f>E45/E$45</f>
        <v>1</v>
      </c>
      <c r="G45" s="180">
        <f>SUM(G5:G44)</f>
        <v>4784609.3499999996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143</v>
      </c>
    </row>
    <row r="2" spans="1:13" s="14" customFormat="1" ht="20.100000000000001" customHeight="1"/>
    <row r="3" spans="1:13" s="14" customFormat="1" ht="31.5" customHeight="1">
      <c r="B3" s="240" t="s">
        <v>58</v>
      </c>
      <c r="C3" s="241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>
      <c r="B4" s="242" t="s">
        <v>27</v>
      </c>
      <c r="C4" s="243"/>
      <c r="D4" s="62">
        <v>3254</v>
      </c>
      <c r="E4" s="67">
        <v>60437.380000000005</v>
      </c>
      <c r="F4" s="67">
        <f>E4*1000/D4</f>
        <v>18573.257529194838</v>
      </c>
      <c r="G4" s="67">
        <v>50030</v>
      </c>
      <c r="H4" s="63">
        <f>F4/G4</f>
        <v>0.37124240514081225</v>
      </c>
      <c r="K4" s="14">
        <f>D4*G4</f>
        <v>162797620</v>
      </c>
      <c r="L4" s="14" t="s">
        <v>27</v>
      </c>
      <c r="M4" s="24">
        <f>G4-F4</f>
        <v>31456.742470805162</v>
      </c>
    </row>
    <row r="5" spans="1:13" s="14" customFormat="1" ht="20.100000000000001" customHeight="1">
      <c r="B5" s="238" t="s">
        <v>28</v>
      </c>
      <c r="C5" s="239"/>
      <c r="D5" s="64">
        <v>3308</v>
      </c>
      <c r="E5" s="68">
        <v>95809.38</v>
      </c>
      <c r="F5" s="68">
        <f t="shared" ref="F5:F13" si="0">E5*1000/D5</f>
        <v>28962.932285368803</v>
      </c>
      <c r="G5" s="68">
        <v>104730</v>
      </c>
      <c r="H5" s="65">
        <f t="shared" ref="H5:H10" si="1">F5/G5</f>
        <v>0.27654857524461762</v>
      </c>
      <c r="K5" s="14">
        <f t="shared" ref="K5:K10" si="2">D5*G5</f>
        <v>346446840</v>
      </c>
      <c r="L5" s="14" t="s">
        <v>28</v>
      </c>
      <c r="M5" s="24">
        <f t="shared" ref="M5:M10" si="3">G5-F5</f>
        <v>75767.067714631194</v>
      </c>
    </row>
    <row r="6" spans="1:13" s="14" customFormat="1" ht="20.100000000000001" customHeight="1">
      <c r="B6" s="238" t="s">
        <v>29</v>
      </c>
      <c r="C6" s="239"/>
      <c r="D6" s="64">
        <v>6200</v>
      </c>
      <c r="E6" s="68">
        <v>545101.98999999987</v>
      </c>
      <c r="F6" s="68">
        <f t="shared" si="0"/>
        <v>87919.675806451589</v>
      </c>
      <c r="G6" s="68">
        <v>166920</v>
      </c>
      <c r="H6" s="65">
        <f t="shared" si="1"/>
        <v>0.52671744432333811</v>
      </c>
      <c r="K6" s="14">
        <f t="shared" si="2"/>
        <v>1034904000</v>
      </c>
      <c r="L6" s="14" t="s">
        <v>29</v>
      </c>
      <c r="M6" s="24">
        <f t="shared" si="3"/>
        <v>79000.324193548411</v>
      </c>
    </row>
    <row r="7" spans="1:13" s="14" customFormat="1" ht="20.100000000000001" customHeight="1">
      <c r="B7" s="238" t="s">
        <v>30</v>
      </c>
      <c r="C7" s="239"/>
      <c r="D7" s="64">
        <v>3648</v>
      </c>
      <c r="E7" s="68">
        <v>417539</v>
      </c>
      <c r="F7" s="68">
        <f t="shared" si="0"/>
        <v>114456.96271929824</v>
      </c>
      <c r="G7" s="68">
        <v>196160</v>
      </c>
      <c r="H7" s="65">
        <f t="shared" si="1"/>
        <v>0.58348777895237691</v>
      </c>
      <c r="K7" s="14">
        <f t="shared" si="2"/>
        <v>715591680</v>
      </c>
      <c r="L7" s="14" t="s">
        <v>30</v>
      </c>
      <c r="M7" s="24">
        <f t="shared" si="3"/>
        <v>81703.037280701756</v>
      </c>
    </row>
    <row r="8" spans="1:13" s="14" customFormat="1" ht="20.100000000000001" customHeight="1">
      <c r="B8" s="238" t="s">
        <v>31</v>
      </c>
      <c r="C8" s="239"/>
      <c r="D8" s="64">
        <v>2224</v>
      </c>
      <c r="E8" s="68">
        <v>325895.37</v>
      </c>
      <c r="F8" s="68">
        <f t="shared" si="0"/>
        <v>146535.6879496403</v>
      </c>
      <c r="G8" s="68">
        <v>269310</v>
      </c>
      <c r="H8" s="65">
        <f t="shared" si="1"/>
        <v>0.54411528702848133</v>
      </c>
      <c r="K8" s="14">
        <f t="shared" si="2"/>
        <v>598945440</v>
      </c>
      <c r="L8" s="14" t="s">
        <v>31</v>
      </c>
      <c r="M8" s="24">
        <f t="shared" si="3"/>
        <v>122774.3120503597</v>
      </c>
    </row>
    <row r="9" spans="1:13" s="14" customFormat="1" ht="20.100000000000001" customHeight="1">
      <c r="B9" s="238" t="s">
        <v>32</v>
      </c>
      <c r="C9" s="239"/>
      <c r="D9" s="64">
        <v>1996</v>
      </c>
      <c r="E9" s="68">
        <v>354322.61999999994</v>
      </c>
      <c r="F9" s="68">
        <f t="shared" si="0"/>
        <v>177516.34268537071</v>
      </c>
      <c r="G9" s="68">
        <v>308060</v>
      </c>
      <c r="H9" s="65">
        <f t="shared" si="1"/>
        <v>0.57623950751597319</v>
      </c>
      <c r="K9" s="14">
        <f t="shared" si="2"/>
        <v>614887760</v>
      </c>
      <c r="L9" s="14" t="s">
        <v>32</v>
      </c>
      <c r="M9" s="24">
        <f t="shared" si="3"/>
        <v>130543.65731462929</v>
      </c>
    </row>
    <row r="10" spans="1:13" s="14" customFormat="1" ht="20.100000000000001" customHeight="1">
      <c r="B10" s="244" t="s">
        <v>33</v>
      </c>
      <c r="C10" s="245"/>
      <c r="D10" s="72">
        <v>1010</v>
      </c>
      <c r="E10" s="73">
        <v>198372.12000000002</v>
      </c>
      <c r="F10" s="73">
        <f t="shared" si="0"/>
        <v>196408.03960396044</v>
      </c>
      <c r="G10" s="73">
        <v>360650</v>
      </c>
      <c r="H10" s="75">
        <f t="shared" si="1"/>
        <v>0.54459459199767213</v>
      </c>
      <c r="K10" s="14">
        <f t="shared" si="2"/>
        <v>364256500</v>
      </c>
      <c r="L10" s="14" t="s">
        <v>33</v>
      </c>
      <c r="M10" s="24">
        <f t="shared" si="3"/>
        <v>164241.96039603956</v>
      </c>
    </row>
    <row r="11" spans="1:13" s="14" customFormat="1" ht="20.100000000000001" customHeight="1">
      <c r="B11" s="242" t="s">
        <v>65</v>
      </c>
      <c r="C11" s="243"/>
      <c r="D11" s="62">
        <f>SUM(D4:D5)</f>
        <v>6562</v>
      </c>
      <c r="E11" s="67">
        <f>SUM(E4:E5)</f>
        <v>156246.76</v>
      </c>
      <c r="F11" s="67">
        <f t="shared" si="0"/>
        <v>23810.844254800366</v>
      </c>
      <c r="G11" s="82"/>
      <c r="H11" s="63">
        <f>SUM(E4:E5)*1000/SUM(K4:K5)</f>
        <v>0.30682073595852177</v>
      </c>
    </row>
    <row r="12" spans="1:13" s="14" customFormat="1" ht="20.100000000000001" customHeight="1">
      <c r="B12" s="244" t="s">
        <v>59</v>
      </c>
      <c r="C12" s="245"/>
      <c r="D12" s="66">
        <f>SUM(D6:D10)</f>
        <v>15078</v>
      </c>
      <c r="E12" s="78">
        <f>SUM(E6:E10)</f>
        <v>1841231.0999999999</v>
      </c>
      <c r="F12" s="69">
        <f t="shared" si="0"/>
        <v>122113.74850775964</v>
      </c>
      <c r="G12" s="83"/>
      <c r="H12" s="70">
        <f>SUM(E6:E10)*1000/SUM(K6:K10)</f>
        <v>0.55315723942763928</v>
      </c>
    </row>
    <row r="13" spans="1:13" s="14" customFormat="1" ht="20.100000000000001" customHeight="1">
      <c r="B13" s="240" t="s">
        <v>66</v>
      </c>
      <c r="C13" s="241"/>
      <c r="D13" s="71">
        <f>SUM(D11:D12)</f>
        <v>21640</v>
      </c>
      <c r="E13" s="79">
        <f>SUM(E11:E12)</f>
        <v>1997477.8599999999</v>
      </c>
      <c r="F13" s="74">
        <f t="shared" si="0"/>
        <v>92304.891866913109</v>
      </c>
      <c r="G13" s="77"/>
      <c r="H13" s="76">
        <f>SUM(E4:E10)*1000/SUM(K4:K10)</f>
        <v>0.52047066787098617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2020-04-15T05:53:34Z</dcterms:modified>
</cp:coreProperties>
</file>