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20年03月報告書\"/>
    </mc:Choice>
  </mc:AlternateContent>
  <bookViews>
    <workbookView xWindow="-915" yWindow="5130" windowWidth="15480" windowHeight="6480"/>
  </bookViews>
  <sheets>
    <sheet name="03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'03月状況（表紙）'!$A$1:$L$45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<sst xmlns="http://schemas.openxmlformats.org/spreadsheetml/2006/main" count="208" uniqueCount="154">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</sst>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60945</c:v>
                </c:pt>
                <c:pt idx="1">
                  <c:v>28834</c:v>
                </c:pt>
                <c:pt idx="2">
                  <c:v>15095</c:v>
                </c:pt>
                <c:pt idx="3">
                  <c:v>10148</c:v>
                </c:pt>
                <c:pt idx="4">
                  <c:v>13908</c:v>
                </c:pt>
                <c:pt idx="5">
                  <c:v>31766</c:v>
                </c:pt>
                <c:pt idx="6">
                  <c:v>40595</c:v>
                </c:pt>
                <c:pt idx="7">
                  <c:v>17497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24272</c:v>
                </c:pt>
                <c:pt idx="1">
                  <c:v>14968</c:v>
                </c:pt>
                <c:pt idx="2">
                  <c:v>9394</c:v>
                </c:pt>
                <c:pt idx="3">
                  <c:v>5057</c:v>
                </c:pt>
                <c:pt idx="4">
                  <c:v>6979</c:v>
                </c:pt>
                <c:pt idx="5">
                  <c:v>15158</c:v>
                </c:pt>
                <c:pt idx="6">
                  <c:v>24654</c:v>
                </c:pt>
                <c:pt idx="7">
                  <c:v>9515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20705</c:v>
                </c:pt>
                <c:pt idx="1">
                  <c:v>15542</c:v>
                </c:pt>
                <c:pt idx="2">
                  <c:v>9465</c:v>
                </c:pt>
                <c:pt idx="3">
                  <c:v>4729</c:v>
                </c:pt>
                <c:pt idx="4">
                  <c:v>7381</c:v>
                </c:pt>
                <c:pt idx="5">
                  <c:v>16261</c:v>
                </c:pt>
                <c:pt idx="6">
                  <c:v>24807</c:v>
                </c:pt>
                <c:pt idx="7">
                  <c:v>10939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62507056"/>
        <c:axId val="362508232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0.24024635172959</c:v>
                </c:pt>
                <c:pt idx="1">
                  <c:v>0.32790232788083312</c:v>
                </c:pt>
                <c:pt idx="2">
                  <c:v>0.36828229964068115</c:v>
                </c:pt>
                <c:pt idx="3">
                  <c:v>0.30510694020078566</c:v>
                </c:pt>
                <c:pt idx="4">
                  <c:v>0.31899768971032522</c:v>
                </c:pt>
                <c:pt idx="5">
                  <c:v>0.31586090418312873</c:v>
                </c:pt>
                <c:pt idx="6">
                  <c:v>0.35905570114625451</c:v>
                </c:pt>
                <c:pt idx="7">
                  <c:v>0.35125017172688555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506272"/>
        <c:axId val="362507448"/>
      </c:lineChart>
      <c:catAx>
        <c:axId val="362507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62508232"/>
        <c:crosses val="autoZero"/>
        <c:auto val="1"/>
        <c:lblAlgn val="ctr"/>
        <c:lblOffset val="100"/>
        <c:noMultiLvlLbl val="0"/>
      </c:catAx>
      <c:valAx>
        <c:axId val="36250823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62507056"/>
        <c:crosses val="autoZero"/>
        <c:crossBetween val="between"/>
      </c:valAx>
      <c:valAx>
        <c:axId val="36250744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62506272"/>
        <c:crosses val="max"/>
        <c:crossBetween val="between"/>
      </c:valAx>
      <c:catAx>
        <c:axId val="362506272"/>
        <c:scaling>
          <c:orientation val="minMax"/>
        </c:scaling>
        <c:delete val="1"/>
        <c:axPos val="b"/>
        <c:majorTickMark val="out"/>
        <c:minorTickMark val="none"/>
        <c:tickLblPos val="nextTo"/>
        <c:crossAx val="36250744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3687</c:v>
                </c:pt>
                <c:pt idx="1">
                  <c:v>2692</c:v>
                </c:pt>
                <c:pt idx="2">
                  <c:v>273</c:v>
                </c:pt>
                <c:pt idx="3">
                  <c:v>223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1029296.3300000001</c:v>
                </c:pt>
                <c:pt idx="1">
                  <c:v>837464.09000000008</c:v>
                </c:pt>
                <c:pt idx="2">
                  <c:v>113884.78000000001</c:v>
                </c:pt>
                <c:pt idx="3">
                  <c:v>79415.98000000001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23257.100000000006</c:v>
                </c:pt>
                <c:pt idx="1">
                  <c:v>852.22</c:v>
                </c:pt>
                <c:pt idx="2">
                  <c:v>24874.16</c:v>
                </c:pt>
                <c:pt idx="3">
                  <c:v>537.83000000000004</c:v>
                </c:pt>
                <c:pt idx="4">
                  <c:v>123741.70999999996</c:v>
                </c:pt>
                <c:pt idx="5">
                  <c:v>7769.5800000000008</c:v>
                </c:pt>
                <c:pt idx="6">
                  <c:v>544026.34999999986</c:v>
                </c:pt>
                <c:pt idx="7">
                  <c:v>7119.6500000000005</c:v>
                </c:pt>
                <c:pt idx="8">
                  <c:v>6427.5199999999995</c:v>
                </c:pt>
                <c:pt idx="9">
                  <c:v>24781.77</c:v>
                </c:pt>
                <c:pt idx="10">
                  <c:v>11818.13</c:v>
                </c:pt>
                <c:pt idx="11">
                  <c:v>133166.66000000003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134536"/>
        <c:axId val="36313414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156</c:v>
                </c:pt>
                <c:pt idx="1">
                  <c:v>7</c:v>
                </c:pt>
                <c:pt idx="2">
                  <c:v>150</c:v>
                </c:pt>
                <c:pt idx="3">
                  <c:v>10</c:v>
                </c:pt>
                <c:pt idx="4">
                  <c:v>583</c:v>
                </c:pt>
                <c:pt idx="5">
                  <c:v>122</c:v>
                </c:pt>
                <c:pt idx="6">
                  <c:v>1939</c:v>
                </c:pt>
                <c:pt idx="7">
                  <c:v>28</c:v>
                </c:pt>
                <c:pt idx="8">
                  <c:v>30</c:v>
                </c:pt>
                <c:pt idx="9">
                  <c:v>83</c:v>
                </c:pt>
                <c:pt idx="10">
                  <c:v>46</c:v>
                </c:pt>
                <c:pt idx="11">
                  <c:v>1132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138848"/>
        <c:axId val="363139240"/>
      </c:lineChart>
      <c:catAx>
        <c:axId val="36313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63139240"/>
        <c:crosses val="autoZero"/>
        <c:auto val="1"/>
        <c:lblAlgn val="ctr"/>
        <c:lblOffset val="100"/>
        <c:noMultiLvlLbl val="0"/>
      </c:catAx>
      <c:valAx>
        <c:axId val="3631392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63138848"/>
        <c:crosses val="autoZero"/>
        <c:crossBetween val="between"/>
      </c:valAx>
      <c:valAx>
        <c:axId val="36313414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63134536"/>
        <c:crosses val="max"/>
        <c:crossBetween val="between"/>
      </c:valAx>
      <c:catAx>
        <c:axId val="363134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31341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18460.83437110834</c:v>
                </c:pt>
                <c:pt idx="1">
                  <c:v>29096.547870733913</c:v>
                </c:pt>
                <c:pt idx="2">
                  <c:v>92145.188633809594</c:v>
                </c:pt>
                <c:pt idx="3">
                  <c:v>119321.46568225323</c:v>
                </c:pt>
                <c:pt idx="4">
                  <c:v>151588.0873087309</c:v>
                </c:pt>
                <c:pt idx="5">
                  <c:v>183886.92307692306</c:v>
                </c:pt>
                <c:pt idx="6">
                  <c:v>204101.46292585167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132576"/>
        <c:axId val="363131792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3212</c:v>
                </c:pt>
                <c:pt idx="1">
                  <c:v>3311</c:v>
                </c:pt>
                <c:pt idx="2">
                  <c:v>6229</c:v>
                </c:pt>
                <c:pt idx="3">
                  <c:v>3657</c:v>
                </c:pt>
                <c:pt idx="4">
                  <c:v>2222</c:v>
                </c:pt>
                <c:pt idx="5">
                  <c:v>2015</c:v>
                </c:pt>
                <c:pt idx="6">
                  <c:v>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132184"/>
        <c:axId val="363135320"/>
      </c:lineChart>
      <c:catAx>
        <c:axId val="363132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3135320"/>
        <c:crosses val="autoZero"/>
        <c:auto val="1"/>
        <c:lblAlgn val="ctr"/>
        <c:lblOffset val="100"/>
        <c:noMultiLvlLbl val="0"/>
      </c:catAx>
      <c:valAx>
        <c:axId val="3631353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63132184"/>
        <c:crosses val="autoZero"/>
        <c:crossBetween val="between"/>
      </c:valAx>
      <c:valAx>
        <c:axId val="36313179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63132576"/>
        <c:crosses val="max"/>
        <c:crossBetween val="between"/>
      </c:valAx>
      <c:catAx>
        <c:axId val="363132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313179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135712"/>
        <c:axId val="364942200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18460.83437110834</c:v>
                </c:pt>
                <c:pt idx="1">
                  <c:v>29096.547870733913</c:v>
                </c:pt>
                <c:pt idx="2">
                  <c:v>92145.188633809594</c:v>
                </c:pt>
                <c:pt idx="3">
                  <c:v>119321.46568225323</c:v>
                </c:pt>
                <c:pt idx="4">
                  <c:v>151588.0873087309</c:v>
                </c:pt>
                <c:pt idx="5">
                  <c:v>183886.92307692306</c:v>
                </c:pt>
                <c:pt idx="6">
                  <c:v>204101.46292585167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4942984"/>
        <c:axId val="364940632"/>
      </c:barChart>
      <c:catAx>
        <c:axId val="36313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4942200"/>
        <c:crosses val="autoZero"/>
        <c:auto val="1"/>
        <c:lblAlgn val="ctr"/>
        <c:lblOffset val="100"/>
        <c:noMultiLvlLbl val="0"/>
      </c:catAx>
      <c:valAx>
        <c:axId val="3649422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63135712"/>
        <c:crosses val="autoZero"/>
        <c:crossBetween val="between"/>
      </c:valAx>
      <c:valAx>
        <c:axId val="36494063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64942984"/>
        <c:crosses val="max"/>
        <c:crossBetween val="between"/>
      </c:valAx>
      <c:catAx>
        <c:axId val="364942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94063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7492</c:v>
                </c:pt>
                <c:pt idx="1">
                  <c:v>5376</c:v>
                </c:pt>
                <c:pt idx="2">
                  <c:v>8665</c:v>
                </c:pt>
                <c:pt idx="3">
                  <c:v>5189</c:v>
                </c:pt>
                <c:pt idx="4">
                  <c:v>4281</c:v>
                </c:pt>
                <c:pt idx="5">
                  <c:v>5281</c:v>
                </c:pt>
                <c:pt idx="6">
                  <c:v>3100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928</c:v>
                </c:pt>
                <c:pt idx="1">
                  <c:v>796</c:v>
                </c:pt>
                <c:pt idx="2">
                  <c:v>775</c:v>
                </c:pt>
                <c:pt idx="3">
                  <c:v>605</c:v>
                </c:pt>
                <c:pt idx="4">
                  <c:v>471</c:v>
                </c:pt>
                <c:pt idx="5">
                  <c:v>501</c:v>
                </c:pt>
                <c:pt idx="6">
                  <c:v>313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3392</c:v>
                </c:pt>
                <c:pt idx="1">
                  <c:v>2481</c:v>
                </c:pt>
                <c:pt idx="2">
                  <c:v>4966</c:v>
                </c:pt>
                <c:pt idx="3">
                  <c:v>2965</c:v>
                </c:pt>
                <c:pt idx="4">
                  <c:v>2584</c:v>
                </c:pt>
                <c:pt idx="5">
                  <c:v>3466</c:v>
                </c:pt>
                <c:pt idx="6">
                  <c:v>1982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1336</c:v>
                </c:pt>
                <c:pt idx="1">
                  <c:v>1110</c:v>
                </c:pt>
                <c:pt idx="2">
                  <c:v>785</c:v>
                </c:pt>
                <c:pt idx="3">
                  <c:v>269</c:v>
                </c:pt>
                <c:pt idx="4">
                  <c:v>383</c:v>
                </c:pt>
                <c:pt idx="5">
                  <c:v>810</c:v>
                </c:pt>
                <c:pt idx="6">
                  <c:v>2318</c:v>
                </c:pt>
                <c:pt idx="7">
                  <c:v>481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876</c:v>
                </c:pt>
                <c:pt idx="1">
                  <c:v>1037</c:v>
                </c:pt>
                <c:pt idx="2">
                  <c:v>472</c:v>
                </c:pt>
                <c:pt idx="3">
                  <c:v>165</c:v>
                </c:pt>
                <c:pt idx="4">
                  <c:v>270</c:v>
                </c:pt>
                <c:pt idx="5">
                  <c:v>620</c:v>
                </c:pt>
                <c:pt idx="6">
                  <c:v>1551</c:v>
                </c:pt>
                <c:pt idx="7">
                  <c:v>385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1239</c:v>
                </c:pt>
                <c:pt idx="1">
                  <c:v>1171</c:v>
                </c:pt>
                <c:pt idx="2">
                  <c:v>861</c:v>
                </c:pt>
                <c:pt idx="3">
                  <c:v>357</c:v>
                </c:pt>
                <c:pt idx="4">
                  <c:v>501</c:v>
                </c:pt>
                <c:pt idx="5">
                  <c:v>1420</c:v>
                </c:pt>
                <c:pt idx="6">
                  <c:v>2270</c:v>
                </c:pt>
                <c:pt idx="7">
                  <c:v>846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790</c:v>
                </c:pt>
                <c:pt idx="1">
                  <c:v>741</c:v>
                </c:pt>
                <c:pt idx="2">
                  <c:v>526</c:v>
                </c:pt>
                <c:pt idx="3">
                  <c:v>207</c:v>
                </c:pt>
                <c:pt idx="4">
                  <c:v>329</c:v>
                </c:pt>
                <c:pt idx="5">
                  <c:v>712</c:v>
                </c:pt>
                <c:pt idx="6">
                  <c:v>1425</c:v>
                </c:pt>
                <c:pt idx="7">
                  <c:v>459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621</c:v>
                </c:pt>
                <c:pt idx="1">
                  <c:v>582</c:v>
                </c:pt>
                <c:pt idx="2">
                  <c:v>436</c:v>
                </c:pt>
                <c:pt idx="3">
                  <c:v>193</c:v>
                </c:pt>
                <c:pt idx="4">
                  <c:v>262</c:v>
                </c:pt>
                <c:pt idx="5">
                  <c:v>608</c:v>
                </c:pt>
                <c:pt idx="6">
                  <c:v>1242</c:v>
                </c:pt>
                <c:pt idx="7">
                  <c:v>337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877</c:v>
                </c:pt>
                <c:pt idx="1">
                  <c:v>656</c:v>
                </c:pt>
                <c:pt idx="2">
                  <c:v>488</c:v>
                </c:pt>
                <c:pt idx="3">
                  <c:v>203</c:v>
                </c:pt>
                <c:pt idx="4">
                  <c:v>351</c:v>
                </c:pt>
                <c:pt idx="5">
                  <c:v>735</c:v>
                </c:pt>
                <c:pt idx="6">
                  <c:v>1430</c:v>
                </c:pt>
                <c:pt idx="7">
                  <c:v>541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543</c:v>
                </c:pt>
                <c:pt idx="1">
                  <c:v>398</c:v>
                </c:pt>
                <c:pt idx="2">
                  <c:v>300</c:v>
                </c:pt>
                <c:pt idx="3">
                  <c:v>112</c:v>
                </c:pt>
                <c:pt idx="4">
                  <c:v>194</c:v>
                </c:pt>
                <c:pt idx="5">
                  <c:v>453</c:v>
                </c:pt>
                <c:pt idx="6">
                  <c:v>765</c:v>
                </c:pt>
                <c:pt idx="7">
                  <c:v>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4941808"/>
        <c:axId val="364936320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0.13967138759810571</c:v>
                </c:pt>
                <c:pt idx="1">
                  <c:v>0.18666011143887251</c:v>
                </c:pt>
                <c:pt idx="2">
                  <c:v>0.20510101277904449</c:v>
                </c:pt>
                <c:pt idx="3">
                  <c:v>0.15389331698344574</c:v>
                </c:pt>
                <c:pt idx="4">
                  <c:v>0.1594707520891365</c:v>
                </c:pt>
                <c:pt idx="5">
                  <c:v>0.17053375346128138</c:v>
                </c:pt>
                <c:pt idx="6">
                  <c:v>0.22241766240067931</c:v>
                </c:pt>
                <c:pt idx="7">
                  <c:v>0.16544441185098269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937104"/>
        <c:axId val="364937888"/>
      </c:lineChart>
      <c:catAx>
        <c:axId val="364941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64936320"/>
        <c:crosses val="autoZero"/>
        <c:auto val="1"/>
        <c:lblAlgn val="ctr"/>
        <c:lblOffset val="100"/>
        <c:noMultiLvlLbl val="0"/>
      </c:catAx>
      <c:valAx>
        <c:axId val="3649363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64941808"/>
        <c:crosses val="autoZero"/>
        <c:crossBetween val="between"/>
      </c:valAx>
      <c:valAx>
        <c:axId val="36493788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64937104"/>
        <c:crosses val="max"/>
        <c:crossBetween val="between"/>
      </c:valAx>
      <c:catAx>
        <c:axId val="364937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9378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0.61938038667598416</c:v>
                </c:pt>
                <c:pt idx="1">
                  <c:v>0.62078272604588391</c:v>
                </c:pt>
                <c:pt idx="2">
                  <c:v>0.55847353303241687</c:v>
                </c:pt>
                <c:pt idx="3">
                  <c:v>0.59223847019122611</c:v>
                </c:pt>
                <c:pt idx="4">
                  <c:v>0.61969439728353137</c:v>
                </c:pt>
                <c:pt idx="5">
                  <c:v>0.62914769030579054</c:v>
                </c:pt>
                <c:pt idx="6">
                  <c:v>0.62919259100336122</c:v>
                </c:pt>
                <c:pt idx="7">
                  <c:v>0.60757810768889875</c:v>
                </c:pt>
                <c:pt idx="8">
                  <c:v>0.6156020463005355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0.19450267877940833</c:v>
                </c:pt>
                <c:pt idx="1">
                  <c:v>0.19284750337381917</c:v>
                </c:pt>
                <c:pt idx="2">
                  <c:v>0.19655313910545752</c:v>
                </c:pt>
                <c:pt idx="3">
                  <c:v>0.16479190101237345</c:v>
                </c:pt>
                <c:pt idx="4">
                  <c:v>0.14533106960950765</c:v>
                </c:pt>
                <c:pt idx="5">
                  <c:v>0.11076772934287574</c:v>
                </c:pt>
                <c:pt idx="6">
                  <c:v>0.14510477007795181</c:v>
                </c:pt>
                <c:pt idx="7">
                  <c:v>0.1466873476623089</c:v>
                </c:pt>
                <c:pt idx="8">
                  <c:v>0.16223102494177599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6.2427207081295129E-2</c:v>
                </c:pt>
                <c:pt idx="1">
                  <c:v>6.6396761133603238E-2</c:v>
                </c:pt>
                <c:pt idx="2">
                  <c:v>0.10894542470250308</c:v>
                </c:pt>
                <c:pt idx="3">
                  <c:v>4.0494938132733409E-2</c:v>
                </c:pt>
                <c:pt idx="4">
                  <c:v>0.10560271646859083</c:v>
                </c:pt>
                <c:pt idx="5">
                  <c:v>9.7918022121014969E-2</c:v>
                </c:pt>
                <c:pt idx="6">
                  <c:v>0.10183794607737967</c:v>
                </c:pt>
                <c:pt idx="7">
                  <c:v>7.0463106580988255E-2</c:v>
                </c:pt>
                <c:pt idx="8">
                  <c:v>8.5315604036865264E-2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0.12368972746331237</c:v>
                </c:pt>
                <c:pt idx="1">
                  <c:v>0.11997300944669366</c:v>
                </c:pt>
                <c:pt idx="2">
                  <c:v>0.13602790315962249</c:v>
                </c:pt>
                <c:pt idx="3">
                  <c:v>0.20247469066366705</c:v>
                </c:pt>
                <c:pt idx="4">
                  <c:v>0.12937181663837011</c:v>
                </c:pt>
                <c:pt idx="5">
                  <c:v>0.16216655823031881</c:v>
                </c:pt>
                <c:pt idx="6">
                  <c:v>0.1238646928413073</c:v>
                </c:pt>
                <c:pt idx="7">
                  <c:v>0.17527143806780413</c:v>
                </c:pt>
                <c:pt idx="8">
                  <c:v>0.13685132472082329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4943376"/>
        <c:axId val="364936712"/>
      </c:barChart>
      <c:catAx>
        <c:axId val="364943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64936712"/>
        <c:crosses val="autoZero"/>
        <c:auto val="1"/>
        <c:lblAlgn val="ctr"/>
        <c:lblOffset val="100"/>
        <c:noMultiLvlLbl val="0"/>
      </c:catAx>
      <c:valAx>
        <c:axId val="36493671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64943376"/>
        <c:crosses val="autoZero"/>
        <c:crossBetween val="between"/>
        <c:majorUnit val="0.2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0.37745202009272727</c:v>
                </c:pt>
                <c:pt idx="1">
                  <c:v>0.42686621671503749</c:v>
                </c:pt>
                <c:pt idx="2">
                  <c:v>0.34027449639043733</c:v>
                </c:pt>
                <c:pt idx="3">
                  <c:v>0.33594932015644446</c:v>
                </c:pt>
                <c:pt idx="4">
                  <c:v>0.39843612405542217</c:v>
                </c:pt>
                <c:pt idx="5">
                  <c:v>0.36506066668099574</c:v>
                </c:pt>
                <c:pt idx="6">
                  <c:v>0.391811716678447</c:v>
                </c:pt>
                <c:pt idx="7">
                  <c:v>0.36420029927312342</c:v>
                </c:pt>
                <c:pt idx="8">
                  <c:v>0.38081088185951811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4.0427379636489166E-2</c:v>
                </c:pt>
                <c:pt idx="1">
                  <c:v>4.0274679990863656E-2</c:v>
                </c:pt>
                <c:pt idx="2">
                  <c:v>3.5269066095477211E-2</c:v>
                </c:pt>
                <c:pt idx="3">
                  <c:v>2.8241639163851012E-2</c:v>
                </c:pt>
                <c:pt idx="4">
                  <c:v>2.8764882216554127E-2</c:v>
                </c:pt>
                <c:pt idx="5">
                  <c:v>2.0497698574385329E-2</c:v>
                </c:pt>
                <c:pt idx="6">
                  <c:v>2.6272241354806051E-2</c:v>
                </c:pt>
                <c:pt idx="7">
                  <c:v>2.8197601968061096E-2</c:v>
                </c:pt>
                <c:pt idx="8">
                  <c:v>3.0850794522677066E-2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0.14556798327110601</c:v>
                </c:pt>
                <c:pt idx="1">
                  <c:v>0.1462616217445169</c:v>
                </c:pt>
                <c:pt idx="2">
                  <c:v>0.2269935004691474</c:v>
                </c:pt>
                <c:pt idx="3">
                  <c:v>7.8659095030701745E-2</c:v>
                </c:pt>
                <c:pt idx="4">
                  <c:v>0.20486824084223088</c:v>
                </c:pt>
                <c:pt idx="5">
                  <c:v>0.18820869761986134</c:v>
                </c:pt>
                <c:pt idx="6">
                  <c:v>0.22207807905450222</c:v>
                </c:pt>
                <c:pt idx="7">
                  <c:v>0.12665166163658539</c:v>
                </c:pt>
                <c:pt idx="8">
                  <c:v>0.18003785328449684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0.43655261699967751</c:v>
                </c:pt>
                <c:pt idx="1">
                  <c:v>0.38659748154958207</c:v>
                </c:pt>
                <c:pt idx="2">
                  <c:v>0.39746293704493807</c:v>
                </c:pt>
                <c:pt idx="3">
                  <c:v>0.55714994564900289</c:v>
                </c:pt>
                <c:pt idx="4">
                  <c:v>0.3679307528857928</c:v>
                </c:pt>
                <c:pt idx="5">
                  <c:v>0.42623293712475752</c:v>
                </c:pt>
                <c:pt idx="6">
                  <c:v>0.35983796291224468</c:v>
                </c:pt>
                <c:pt idx="7">
                  <c:v>0.48095043712223012</c:v>
                </c:pt>
                <c:pt idx="8">
                  <c:v>0.40830047033330796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4935928"/>
        <c:axId val="364938280"/>
      </c:barChart>
      <c:catAx>
        <c:axId val="364935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64938280"/>
        <c:crosses val="autoZero"/>
        <c:auto val="1"/>
        <c:lblAlgn val="ctr"/>
        <c:lblOffset val="100"/>
        <c:noMultiLvlLbl val="0"/>
      </c:catAx>
      <c:valAx>
        <c:axId val="36493828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64935928"/>
        <c:crosses val="autoZero"/>
        <c:crossBetween val="between"/>
        <c:majorUnit val="0.2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274955.22999999992</c:v>
                </c:pt>
                <c:pt idx="1">
                  <c:v>15424.269999999997</c:v>
                </c:pt>
                <c:pt idx="2">
                  <c:v>83538.3</c:v>
                </c:pt>
                <c:pt idx="3">
                  <c:v>13209.039999999999</c:v>
                </c:pt>
                <c:pt idx="4">
                  <c:v>46096.319999999985</c:v>
                </c:pt>
                <c:pt idx="5">
                  <c:v>727239.4099999998</c:v>
                </c:pt>
                <c:pt idx="6">
                  <c:v>279934.11</c:v>
                </c:pt>
                <c:pt idx="7">
                  <c:v>136482.41</c:v>
                </c:pt>
                <c:pt idx="8">
                  <c:v>17544.5</c:v>
                </c:pt>
                <c:pt idx="9">
                  <c:v>57.68</c:v>
                </c:pt>
                <c:pt idx="10">
                  <c:v>107706.93000000001</c:v>
                </c:pt>
                <c:pt idx="11">
                  <c:v>219175.53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133360"/>
        <c:axId val="36494024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4717</c:v>
                </c:pt>
                <c:pt idx="1">
                  <c:v>211</c:v>
                </c:pt>
                <c:pt idx="2">
                  <c:v>1741</c:v>
                </c:pt>
                <c:pt idx="3">
                  <c:v>308</c:v>
                </c:pt>
                <c:pt idx="4">
                  <c:v>3483</c:v>
                </c:pt>
                <c:pt idx="5">
                  <c:v>6487</c:v>
                </c:pt>
                <c:pt idx="6">
                  <c:v>3198</c:v>
                </c:pt>
                <c:pt idx="7">
                  <c:v>1185</c:v>
                </c:pt>
                <c:pt idx="8">
                  <c:v>213</c:v>
                </c:pt>
                <c:pt idx="9">
                  <c:v>2</c:v>
                </c:pt>
                <c:pt idx="10">
                  <c:v>8336</c:v>
                </c:pt>
                <c:pt idx="11">
                  <c:v>1045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939064"/>
        <c:axId val="364939848"/>
      </c:lineChart>
      <c:catAx>
        <c:axId val="364939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64939848"/>
        <c:crosses val="autoZero"/>
        <c:auto val="1"/>
        <c:lblAlgn val="ctr"/>
        <c:lblOffset val="100"/>
        <c:noMultiLvlLbl val="0"/>
      </c:catAx>
      <c:valAx>
        <c:axId val="3649398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64939064"/>
        <c:crosses val="autoZero"/>
        <c:crossBetween val="between"/>
      </c:valAx>
      <c:valAx>
        <c:axId val="36494024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63133360"/>
        <c:crosses val="max"/>
        <c:crossBetween val="between"/>
      </c:valAx>
      <c:catAx>
        <c:axId val="363133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9402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127.03</c:v>
                </c:pt>
                <c:pt idx="2">
                  <c:v>16590.12</c:v>
                </c:pt>
                <c:pt idx="3">
                  <c:v>3085.63</c:v>
                </c:pt>
                <c:pt idx="4">
                  <c:v>4179.0000000000009</c:v>
                </c:pt>
                <c:pt idx="5">
                  <c:v>0</c:v>
                </c:pt>
                <c:pt idx="6">
                  <c:v>81721.59</c:v>
                </c:pt>
                <c:pt idx="7">
                  <c:v>2722.5600000000004</c:v>
                </c:pt>
                <c:pt idx="8">
                  <c:v>645.80999999999995</c:v>
                </c:pt>
                <c:pt idx="9">
                  <c:v>0</c:v>
                </c:pt>
                <c:pt idx="10">
                  <c:v>26384.360000000004</c:v>
                </c:pt>
                <c:pt idx="11">
                  <c:v>20200.16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138456"/>
        <c:axId val="3631376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514</c:v>
                </c:pt>
                <c:pt idx="3">
                  <c:v>75</c:v>
                </c:pt>
                <c:pt idx="4">
                  <c:v>362</c:v>
                </c:pt>
                <c:pt idx="5">
                  <c:v>0</c:v>
                </c:pt>
                <c:pt idx="6">
                  <c:v>2427</c:v>
                </c:pt>
                <c:pt idx="7">
                  <c:v>64</c:v>
                </c:pt>
                <c:pt idx="8">
                  <c:v>13</c:v>
                </c:pt>
                <c:pt idx="9">
                  <c:v>0</c:v>
                </c:pt>
                <c:pt idx="10">
                  <c:v>4444</c:v>
                </c:pt>
                <c:pt idx="11">
                  <c:v>248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137280"/>
        <c:axId val="363138064"/>
      </c:lineChart>
      <c:catAx>
        <c:axId val="36313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63138064"/>
        <c:crosses val="autoZero"/>
        <c:auto val="1"/>
        <c:lblAlgn val="ctr"/>
        <c:lblOffset val="100"/>
        <c:noMultiLvlLbl val="0"/>
      </c:catAx>
      <c:valAx>
        <c:axId val="3631380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63137280"/>
        <c:crosses val="autoZero"/>
        <c:crossBetween val="between"/>
      </c:valAx>
      <c:valAx>
        <c:axId val="3631376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63138456"/>
        <c:crosses val="max"/>
        <c:crossBetween val="between"/>
      </c:valAx>
      <c:catAx>
        <c:axId val="363138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31376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03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36.9%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27.8%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55.2%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60.8%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56.3%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59.7%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56.6%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37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41</v>
      </c>
    </row>
    <row r="40" spans="2:11" ht="24.95" customHeight="1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11</v>
      </c>
    </row>
    <row r="2" spans="1:12" ht="14.1" customHeight="1">
      <c r="G2" s="25" t="s">
        <v>36</v>
      </c>
      <c r="H2" s="25"/>
    </row>
    <row r="3" spans="1:12" ht="20.100000000000001" customHeight="1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>
      <c r="B5" s="17" t="s">
        <v>17</v>
      </c>
      <c r="C5" s="29">
        <f>SUM(C6:C13)</f>
        <v>704012</v>
      </c>
      <c r="D5" s="30">
        <f>SUM(E5:F5)</f>
        <v>219826</v>
      </c>
      <c r="E5" s="31">
        <f>SUM(E6:E13)</f>
        <v>109997</v>
      </c>
      <c r="F5" s="32">
        <f t="shared" ref="F5:G5" si="0">SUM(F6:F13)</f>
        <v>109829</v>
      </c>
      <c r="G5" s="29">
        <f t="shared" si="0"/>
        <v>218788</v>
      </c>
      <c r="H5" s="33">
        <f>D5/C5</f>
        <v>0.31224751850820726</v>
      </c>
      <c r="I5" s="26"/>
      <c r="J5" s="24">
        <f t="shared" ref="J5:J13" si="1">C5-D5-G5</f>
        <v>265398</v>
      </c>
      <c r="K5" s="58">
        <f>E5/C5</f>
        <v>0.15624307540212382</v>
      </c>
      <c r="L5" s="58">
        <f>F5/C5</f>
        <v>0.15600444310608341</v>
      </c>
    </row>
    <row r="6" spans="1:12" ht="20.100000000000001" customHeight="1" thickTop="1">
      <c r="B6" s="18" t="s">
        <v>18</v>
      </c>
      <c r="C6" s="34">
        <v>187212</v>
      </c>
      <c r="D6" s="35">
        <f t="shared" ref="D6:D13" si="2">SUM(E6:F6)</f>
        <v>44977</v>
      </c>
      <c r="E6" s="36">
        <v>24272</v>
      </c>
      <c r="F6" s="37">
        <v>20705</v>
      </c>
      <c r="G6" s="34">
        <v>60945</v>
      </c>
      <c r="H6" s="38">
        <f t="shared" ref="H6:H13" si="3">D6/C6</f>
        <v>0.24024635172959</v>
      </c>
      <c r="I6" s="26"/>
      <c r="J6" s="24">
        <f t="shared" si="1"/>
        <v>81290</v>
      </c>
      <c r="K6" s="58">
        <f t="shared" ref="K6:K13" si="4">E6/C6</f>
        <v>0.12964980877294191</v>
      </c>
      <c r="L6" s="58">
        <f t="shared" ref="L6:L13" si="5">F6/C6</f>
        <v>0.11059654295664807</v>
      </c>
    </row>
    <row r="7" spans="1:12" ht="20.100000000000001" customHeight="1">
      <c r="B7" s="19" t="s">
        <v>19</v>
      </c>
      <c r="C7" s="39">
        <v>93046</v>
      </c>
      <c r="D7" s="40">
        <f t="shared" si="2"/>
        <v>30510</v>
      </c>
      <c r="E7" s="41">
        <v>14968</v>
      </c>
      <c r="F7" s="42">
        <v>15542</v>
      </c>
      <c r="G7" s="39">
        <v>28834</v>
      </c>
      <c r="H7" s="43">
        <f t="shared" si="3"/>
        <v>0.32790232788083312</v>
      </c>
      <c r="I7" s="26"/>
      <c r="J7" s="24">
        <f t="shared" si="1"/>
        <v>33702</v>
      </c>
      <c r="K7" s="58">
        <f t="shared" si="4"/>
        <v>0.16086666809964964</v>
      </c>
      <c r="L7" s="58">
        <f t="shared" si="5"/>
        <v>0.16703565978118351</v>
      </c>
    </row>
    <row r="8" spans="1:12" ht="20.100000000000001" customHeight="1">
      <c r="B8" s="19" t="s">
        <v>20</v>
      </c>
      <c r="C8" s="39">
        <v>51208</v>
      </c>
      <c r="D8" s="40">
        <f t="shared" si="2"/>
        <v>18859</v>
      </c>
      <c r="E8" s="41">
        <v>9394</v>
      </c>
      <c r="F8" s="42">
        <v>9465</v>
      </c>
      <c r="G8" s="39">
        <v>15095</v>
      </c>
      <c r="H8" s="43">
        <f t="shared" si="3"/>
        <v>0.36828229964068115</v>
      </c>
      <c r="I8" s="26"/>
      <c r="J8" s="24">
        <f t="shared" si="1"/>
        <v>17254</v>
      </c>
      <c r="K8" s="58">
        <f t="shared" si="4"/>
        <v>0.18344789876581785</v>
      </c>
      <c r="L8" s="58">
        <f t="shared" si="5"/>
        <v>0.1848344008748633</v>
      </c>
    </row>
    <row r="9" spans="1:12" ht="20.100000000000001" customHeight="1">
      <c r="B9" s="19" t="s">
        <v>21</v>
      </c>
      <c r="C9" s="39">
        <v>32074</v>
      </c>
      <c r="D9" s="40">
        <f t="shared" si="2"/>
        <v>9786</v>
      </c>
      <c r="E9" s="41">
        <v>5057</v>
      </c>
      <c r="F9" s="42">
        <v>4729</v>
      </c>
      <c r="G9" s="39">
        <v>10148</v>
      </c>
      <c r="H9" s="43">
        <f t="shared" si="3"/>
        <v>0.30510694020078566</v>
      </c>
      <c r="I9" s="26"/>
      <c r="J9" s="24">
        <f t="shared" si="1"/>
        <v>12140</v>
      </c>
      <c r="K9" s="58">
        <f t="shared" si="4"/>
        <v>0.15766664588139925</v>
      </c>
      <c r="L9" s="58">
        <f t="shared" si="5"/>
        <v>0.14744029431938641</v>
      </c>
    </row>
    <row r="10" spans="1:12" ht="20.100000000000001" customHeight="1">
      <c r="B10" s="19" t="s">
        <v>22</v>
      </c>
      <c r="C10" s="39">
        <v>45016</v>
      </c>
      <c r="D10" s="40">
        <f t="shared" si="2"/>
        <v>14360</v>
      </c>
      <c r="E10" s="41">
        <v>6979</v>
      </c>
      <c r="F10" s="42">
        <v>7381</v>
      </c>
      <c r="G10" s="39">
        <v>13908</v>
      </c>
      <c r="H10" s="43">
        <f t="shared" si="3"/>
        <v>0.31899768971032522</v>
      </c>
      <c r="I10" s="26"/>
      <c r="J10" s="24">
        <f t="shared" si="1"/>
        <v>16748</v>
      </c>
      <c r="K10" s="58">
        <f t="shared" si="4"/>
        <v>0.1550337657721699</v>
      </c>
      <c r="L10" s="58">
        <f t="shared" si="5"/>
        <v>0.16396392393815531</v>
      </c>
    </row>
    <row r="11" spans="1:12" ht="20.100000000000001" customHeight="1">
      <c r="B11" s="19" t="s">
        <v>23</v>
      </c>
      <c r="C11" s="39">
        <v>99471</v>
      </c>
      <c r="D11" s="40">
        <f t="shared" si="2"/>
        <v>31419</v>
      </c>
      <c r="E11" s="41">
        <v>15158</v>
      </c>
      <c r="F11" s="42">
        <v>16261</v>
      </c>
      <c r="G11" s="39">
        <v>31766</v>
      </c>
      <c r="H11" s="43">
        <f t="shared" si="3"/>
        <v>0.31586090418312873</v>
      </c>
      <c r="I11" s="26"/>
      <c r="J11" s="24">
        <f t="shared" si="1"/>
        <v>36286</v>
      </c>
      <c r="K11" s="58">
        <f t="shared" si="4"/>
        <v>0.15238612258849313</v>
      </c>
      <c r="L11" s="58">
        <f t="shared" si="5"/>
        <v>0.16347478159463563</v>
      </c>
    </row>
    <row r="12" spans="1:12" ht="20.100000000000001" customHeight="1">
      <c r="B12" s="19" t="s">
        <v>24</v>
      </c>
      <c r="C12" s="39">
        <v>137753</v>
      </c>
      <c r="D12" s="40">
        <f t="shared" si="2"/>
        <v>49461</v>
      </c>
      <c r="E12" s="41">
        <v>24654</v>
      </c>
      <c r="F12" s="42">
        <v>24807</v>
      </c>
      <c r="G12" s="39">
        <v>40595</v>
      </c>
      <c r="H12" s="43">
        <f t="shared" si="3"/>
        <v>0.35905570114625451</v>
      </c>
      <c r="I12" s="26"/>
      <c r="J12" s="24">
        <f t="shared" si="1"/>
        <v>47697</v>
      </c>
      <c r="K12" s="58">
        <f t="shared" si="4"/>
        <v>0.17897250876568932</v>
      </c>
      <c r="L12" s="58">
        <f t="shared" si="5"/>
        <v>0.18008319238056522</v>
      </c>
    </row>
    <row r="13" spans="1:12" ht="20.100000000000001" customHeight="1">
      <c r="B13" s="19" t="s">
        <v>25</v>
      </c>
      <c r="C13" s="39">
        <v>58232</v>
      </c>
      <c r="D13" s="40">
        <f t="shared" si="2"/>
        <v>20454</v>
      </c>
      <c r="E13" s="41">
        <v>9515</v>
      </c>
      <c r="F13" s="42">
        <v>10939</v>
      </c>
      <c r="G13" s="39">
        <v>17497</v>
      </c>
      <c r="H13" s="43">
        <f t="shared" si="3"/>
        <v>0.35125017172688555</v>
      </c>
      <c r="I13" s="26"/>
      <c r="J13" s="24">
        <f t="shared" si="1"/>
        <v>20281</v>
      </c>
      <c r="K13" s="58">
        <f t="shared" si="4"/>
        <v>0.16339813161148509</v>
      </c>
      <c r="L13" s="58">
        <f t="shared" si="5"/>
        <v>0.18785204011540046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43</v>
      </c>
      <c r="B1" s="13"/>
    </row>
    <row r="2" spans="1:12" ht="14.1" customHeight="1">
      <c r="K2" s="44" t="s">
        <v>2</v>
      </c>
    </row>
    <row r="3" spans="1:12" ht="20.100000000000001" customHeight="1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>
      <c r="B4" s="194" t="s">
        <v>67</v>
      </c>
      <c r="C4" s="195"/>
      <c r="D4" s="45">
        <f>SUM(D5:D7)</f>
        <v>7492</v>
      </c>
      <c r="E4" s="46">
        <f t="shared" ref="E4:K4" si="0">SUM(E5:E7)</f>
        <v>5376</v>
      </c>
      <c r="F4" s="46">
        <f t="shared" si="0"/>
        <v>8665</v>
      </c>
      <c r="G4" s="46">
        <f t="shared" si="0"/>
        <v>5189</v>
      </c>
      <c r="H4" s="46">
        <f t="shared" si="0"/>
        <v>4281</v>
      </c>
      <c r="I4" s="46">
        <f t="shared" si="0"/>
        <v>5281</v>
      </c>
      <c r="J4" s="45">
        <f t="shared" si="0"/>
        <v>3100</v>
      </c>
      <c r="K4" s="47">
        <f t="shared" si="0"/>
        <v>39384</v>
      </c>
      <c r="L4" s="55">
        <f>K4/人口統計!D5</f>
        <v>0.17915988099678837</v>
      </c>
    </row>
    <row r="5" spans="1:12" ht="20.100000000000001" customHeight="1">
      <c r="B5" s="117"/>
      <c r="C5" s="118" t="s">
        <v>15</v>
      </c>
      <c r="D5" s="48">
        <v>928</v>
      </c>
      <c r="E5" s="49">
        <v>796</v>
      </c>
      <c r="F5" s="49">
        <v>775</v>
      </c>
      <c r="G5" s="49">
        <v>605</v>
      </c>
      <c r="H5" s="49">
        <v>471</v>
      </c>
      <c r="I5" s="49">
        <v>501</v>
      </c>
      <c r="J5" s="48">
        <v>313</v>
      </c>
      <c r="K5" s="50">
        <f>SUM(D5:J5)</f>
        <v>4389</v>
      </c>
      <c r="L5" s="56">
        <f>K5/人口統計!D5</f>
        <v>1.9965791125708517E-2</v>
      </c>
    </row>
    <row r="6" spans="1:12" ht="20.100000000000001" customHeight="1">
      <c r="B6" s="117"/>
      <c r="C6" s="118" t="s">
        <v>145</v>
      </c>
      <c r="D6" s="48">
        <v>3172</v>
      </c>
      <c r="E6" s="49">
        <v>2099</v>
      </c>
      <c r="F6" s="49">
        <v>2924</v>
      </c>
      <c r="G6" s="49">
        <v>1619</v>
      </c>
      <c r="H6" s="49">
        <v>1226</v>
      </c>
      <c r="I6" s="49">
        <v>1314</v>
      </c>
      <c r="J6" s="48">
        <v>805</v>
      </c>
      <c r="K6" s="50">
        <f>SUM(D6:J6)</f>
        <v>13159</v>
      </c>
      <c r="L6" s="56">
        <f>K6/人口統計!D5</f>
        <v>5.9860980957666517E-2</v>
      </c>
    </row>
    <row r="7" spans="1:12" ht="20.100000000000001" customHeight="1">
      <c r="B7" s="117"/>
      <c r="C7" s="119" t="s">
        <v>144</v>
      </c>
      <c r="D7" s="51">
        <v>3392</v>
      </c>
      <c r="E7" s="52">
        <v>2481</v>
      </c>
      <c r="F7" s="52">
        <v>4966</v>
      </c>
      <c r="G7" s="52">
        <v>2965</v>
      </c>
      <c r="H7" s="52">
        <v>2584</v>
      </c>
      <c r="I7" s="52">
        <v>3466</v>
      </c>
      <c r="J7" s="51">
        <v>1982</v>
      </c>
      <c r="K7" s="53">
        <f>SUM(D7:J7)</f>
        <v>21836</v>
      </c>
      <c r="L7" s="57">
        <f>K7/人口統計!D5</f>
        <v>9.9333108913413334E-2</v>
      </c>
    </row>
    <row r="8" spans="1:12" ht="20.100000000000001" customHeight="1" thickBot="1">
      <c r="B8" s="194" t="s">
        <v>68</v>
      </c>
      <c r="C8" s="195"/>
      <c r="D8" s="45">
        <v>73</v>
      </c>
      <c r="E8" s="46">
        <v>116</v>
      </c>
      <c r="F8" s="46">
        <v>79</v>
      </c>
      <c r="G8" s="46">
        <v>113</v>
      </c>
      <c r="H8" s="46">
        <v>76</v>
      </c>
      <c r="I8" s="46">
        <v>62</v>
      </c>
      <c r="J8" s="45">
        <v>58</v>
      </c>
      <c r="K8" s="47">
        <f>SUM(D8:J8)</f>
        <v>577</v>
      </c>
      <c r="L8" s="80"/>
    </row>
    <row r="9" spans="1:12" ht="20.100000000000001" customHeight="1" thickTop="1">
      <c r="B9" s="196" t="s">
        <v>35</v>
      </c>
      <c r="C9" s="197"/>
      <c r="D9" s="35">
        <f>D4+D8</f>
        <v>7565</v>
      </c>
      <c r="E9" s="34">
        <f t="shared" ref="E9:K9" si="1">E4+E8</f>
        <v>5492</v>
      </c>
      <c r="F9" s="34">
        <f t="shared" si="1"/>
        <v>8744</v>
      </c>
      <c r="G9" s="34">
        <f t="shared" si="1"/>
        <v>5302</v>
      </c>
      <c r="H9" s="34">
        <f t="shared" si="1"/>
        <v>4357</v>
      </c>
      <c r="I9" s="34">
        <f t="shared" si="1"/>
        <v>5343</v>
      </c>
      <c r="J9" s="35">
        <f t="shared" si="1"/>
        <v>3158</v>
      </c>
      <c r="K9" s="54">
        <f t="shared" si="1"/>
        <v>39961</v>
      </c>
      <c r="L9" s="81"/>
    </row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42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>
      <c r="B24" s="198" t="s">
        <v>18</v>
      </c>
      <c r="C24" s="199"/>
      <c r="D24" s="45">
        <v>1336</v>
      </c>
      <c r="E24" s="46">
        <v>876</v>
      </c>
      <c r="F24" s="46">
        <v>1239</v>
      </c>
      <c r="G24" s="46">
        <v>790</v>
      </c>
      <c r="H24" s="46">
        <v>621</v>
      </c>
      <c r="I24" s="46">
        <v>877</v>
      </c>
      <c r="J24" s="45">
        <v>543</v>
      </c>
      <c r="K24" s="47">
        <f>SUM(D24:J24)</f>
        <v>6282</v>
      </c>
      <c r="L24" s="55">
        <f>K24/人口統計!D6</f>
        <v>0.13967138759810571</v>
      </c>
    </row>
    <row r="25" spans="1:12" ht="20.100000000000001" customHeight="1">
      <c r="B25" s="192" t="s">
        <v>44</v>
      </c>
      <c r="C25" s="193"/>
      <c r="D25" s="45">
        <v>1110</v>
      </c>
      <c r="E25" s="46">
        <v>1037</v>
      </c>
      <c r="F25" s="46">
        <v>1171</v>
      </c>
      <c r="G25" s="46">
        <v>741</v>
      </c>
      <c r="H25" s="46">
        <v>582</v>
      </c>
      <c r="I25" s="46">
        <v>656</v>
      </c>
      <c r="J25" s="45">
        <v>398</v>
      </c>
      <c r="K25" s="47">
        <f t="shared" ref="K25:K31" si="2">SUM(D25:J25)</f>
        <v>5695</v>
      </c>
      <c r="L25" s="55">
        <f>K25/人口統計!D7</f>
        <v>0.18666011143887251</v>
      </c>
    </row>
    <row r="26" spans="1:12" ht="20.100000000000001" customHeight="1">
      <c r="B26" s="192" t="s">
        <v>45</v>
      </c>
      <c r="C26" s="193"/>
      <c r="D26" s="45">
        <v>785</v>
      </c>
      <c r="E26" s="46">
        <v>472</v>
      </c>
      <c r="F26" s="46">
        <v>861</v>
      </c>
      <c r="G26" s="46">
        <v>526</v>
      </c>
      <c r="H26" s="46">
        <v>436</v>
      </c>
      <c r="I26" s="46">
        <v>488</v>
      </c>
      <c r="J26" s="45">
        <v>300</v>
      </c>
      <c r="K26" s="47">
        <f t="shared" si="2"/>
        <v>3868</v>
      </c>
      <c r="L26" s="55">
        <f>K26/人口統計!D8</f>
        <v>0.20510101277904449</v>
      </c>
    </row>
    <row r="27" spans="1:12" ht="20.100000000000001" customHeight="1">
      <c r="B27" s="192" t="s">
        <v>46</v>
      </c>
      <c r="C27" s="193"/>
      <c r="D27" s="45">
        <v>269</v>
      </c>
      <c r="E27" s="46">
        <v>165</v>
      </c>
      <c r="F27" s="46">
        <v>357</v>
      </c>
      <c r="G27" s="46">
        <v>207</v>
      </c>
      <c r="H27" s="46">
        <v>193</v>
      </c>
      <c r="I27" s="46">
        <v>203</v>
      </c>
      <c r="J27" s="45">
        <v>112</v>
      </c>
      <c r="K27" s="47">
        <f t="shared" si="2"/>
        <v>1506</v>
      </c>
      <c r="L27" s="55">
        <f>K27/人口統計!D9</f>
        <v>0.15389331698344574</v>
      </c>
    </row>
    <row r="28" spans="1:12" ht="20.100000000000001" customHeight="1">
      <c r="B28" s="192" t="s">
        <v>47</v>
      </c>
      <c r="C28" s="193"/>
      <c r="D28" s="45">
        <v>383</v>
      </c>
      <c r="E28" s="46">
        <v>270</v>
      </c>
      <c r="F28" s="46">
        <v>501</v>
      </c>
      <c r="G28" s="46">
        <v>329</v>
      </c>
      <c r="H28" s="46">
        <v>262</v>
      </c>
      <c r="I28" s="46">
        <v>351</v>
      </c>
      <c r="J28" s="45">
        <v>194</v>
      </c>
      <c r="K28" s="47">
        <f t="shared" si="2"/>
        <v>2290</v>
      </c>
      <c r="L28" s="55">
        <f>K28/人口統計!D10</f>
        <v>0.1594707520891365</v>
      </c>
    </row>
    <row r="29" spans="1:12" ht="20.100000000000001" customHeight="1">
      <c r="B29" s="192" t="s">
        <v>48</v>
      </c>
      <c r="C29" s="193"/>
      <c r="D29" s="45">
        <v>810</v>
      </c>
      <c r="E29" s="46">
        <v>620</v>
      </c>
      <c r="F29" s="46">
        <v>1420</v>
      </c>
      <c r="G29" s="46">
        <v>712</v>
      </c>
      <c r="H29" s="46">
        <v>608</v>
      </c>
      <c r="I29" s="46">
        <v>735</v>
      </c>
      <c r="J29" s="45">
        <v>453</v>
      </c>
      <c r="K29" s="47">
        <f t="shared" si="2"/>
        <v>5358</v>
      </c>
      <c r="L29" s="55">
        <f>K29/人口統計!D11</f>
        <v>0.17053375346128138</v>
      </c>
    </row>
    <row r="30" spans="1:12" ht="20.100000000000001" customHeight="1">
      <c r="B30" s="192" t="s">
        <v>49</v>
      </c>
      <c r="C30" s="193"/>
      <c r="D30" s="45">
        <v>2318</v>
      </c>
      <c r="E30" s="46">
        <v>1551</v>
      </c>
      <c r="F30" s="46">
        <v>2270</v>
      </c>
      <c r="G30" s="46">
        <v>1425</v>
      </c>
      <c r="H30" s="46">
        <v>1242</v>
      </c>
      <c r="I30" s="46">
        <v>1430</v>
      </c>
      <c r="J30" s="45">
        <v>765</v>
      </c>
      <c r="K30" s="47">
        <f t="shared" si="2"/>
        <v>11001</v>
      </c>
      <c r="L30" s="55">
        <f>K30/人口統計!D12</f>
        <v>0.22241766240067931</v>
      </c>
    </row>
    <row r="31" spans="1:12" ht="20.100000000000001" customHeight="1" thickBot="1">
      <c r="B31" s="198" t="s">
        <v>25</v>
      </c>
      <c r="C31" s="199"/>
      <c r="D31" s="45">
        <v>481</v>
      </c>
      <c r="E31" s="46">
        <v>385</v>
      </c>
      <c r="F31" s="46">
        <v>846</v>
      </c>
      <c r="G31" s="46">
        <v>459</v>
      </c>
      <c r="H31" s="46">
        <v>337</v>
      </c>
      <c r="I31" s="46">
        <v>541</v>
      </c>
      <c r="J31" s="45">
        <v>335</v>
      </c>
      <c r="K31" s="47">
        <f t="shared" si="2"/>
        <v>3384</v>
      </c>
      <c r="L31" s="59">
        <f>K31/人口統計!D13</f>
        <v>0.16544441185098269</v>
      </c>
    </row>
    <row r="32" spans="1:12" ht="20.100000000000001" customHeight="1" thickTop="1">
      <c r="B32" s="190" t="s">
        <v>50</v>
      </c>
      <c r="C32" s="191"/>
      <c r="D32" s="35">
        <f>SUM(D24:D31)</f>
        <v>7492</v>
      </c>
      <c r="E32" s="34">
        <f t="shared" ref="E32:J32" si="3">SUM(E24:E31)</f>
        <v>5376</v>
      </c>
      <c r="F32" s="34">
        <f t="shared" si="3"/>
        <v>8665</v>
      </c>
      <c r="G32" s="34">
        <f t="shared" si="3"/>
        <v>5189</v>
      </c>
      <c r="H32" s="34">
        <f t="shared" si="3"/>
        <v>4281</v>
      </c>
      <c r="I32" s="34">
        <f t="shared" si="3"/>
        <v>5281</v>
      </c>
      <c r="J32" s="35">
        <f t="shared" si="3"/>
        <v>3100</v>
      </c>
      <c r="K32" s="54">
        <f>SUM(K24:K31)</f>
        <v>39384</v>
      </c>
      <c r="L32" s="60">
        <f>K32/人口統計!D5</f>
        <v>0.17915988099678837</v>
      </c>
    </row>
    <row r="33" spans="3:3" ht="20.100000000000001" customHeight="1">
      <c r="C33" s="14" t="s">
        <v>51</v>
      </c>
    </row>
    <row r="34" spans="3:3" ht="20.100000000000001" customHeight="1"/>
    <row r="35" spans="3:3" ht="20.100000000000001" customHeight="1"/>
    <row r="36" spans="3:3" ht="20.100000000000001" customHeight="1"/>
    <row r="37" spans="3:3" ht="20.100000000000001" customHeight="1"/>
    <row r="38" spans="3:3" ht="20.100000000000001" customHeight="1"/>
    <row r="39" spans="3:3" ht="20.100000000000001" customHeight="1"/>
    <row r="40" spans="3:3" ht="20.100000000000001" customHeight="1"/>
    <row r="41" spans="3:3" ht="20.100000000000001" customHeight="1"/>
    <row r="42" spans="3:3" ht="20.100000000000001" customHeight="1"/>
    <row r="43" spans="3:3" ht="20.100000000000001" customHeight="1"/>
    <row r="44" spans="3:3" ht="20.100000000000001" customHeight="1"/>
    <row r="45" spans="3:3" ht="20.100000000000001" customHeight="1"/>
    <row r="46" spans="3:3" ht="20.100000000000001" customHeight="1"/>
    <row r="47" spans="3:3" ht="20.100000000000001" customHeight="1"/>
    <row r="48" spans="3: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12"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53</v>
      </c>
    </row>
    <row r="2" spans="1:19" ht="20.100000000000001" customHeight="1"/>
    <row r="3" spans="1:19" ht="20.100000000000001" customHeight="1" thickBot="1">
      <c r="B3" s="202"/>
      <c r="C3" s="202"/>
      <c r="D3" s="202" t="s">
        <v>122</v>
      </c>
      <c r="E3" s="202"/>
      <c r="F3" s="202" t="s">
        <v>123</v>
      </c>
      <c r="G3" s="202"/>
      <c r="H3" s="202" t="s">
        <v>124</v>
      </c>
      <c r="I3" s="202"/>
      <c r="J3" s="202" t="s">
        <v>125</v>
      </c>
      <c r="K3" s="202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>
      <c r="B4" s="204"/>
      <c r="C4" s="204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03" t="s">
        <v>114</v>
      </c>
      <c r="C5" s="203"/>
      <c r="D5" s="150">
        <v>5318</v>
      </c>
      <c r="E5" s="149">
        <v>294862.53999999998</v>
      </c>
      <c r="F5" s="151">
        <v>1670</v>
      </c>
      <c r="G5" s="152">
        <v>31581.55</v>
      </c>
      <c r="H5" s="150">
        <v>536</v>
      </c>
      <c r="I5" s="149">
        <v>113716.56</v>
      </c>
      <c r="J5" s="151">
        <v>1062</v>
      </c>
      <c r="K5" s="152">
        <v>341031.4599999999</v>
      </c>
      <c r="M5" s="162">
        <f>Q5+Q7</f>
        <v>39076</v>
      </c>
      <c r="N5" s="121" t="s">
        <v>108</v>
      </c>
      <c r="O5" s="122"/>
      <c r="P5" s="134"/>
      <c r="Q5" s="123">
        <v>30926</v>
      </c>
      <c r="R5" s="124">
        <v>1921363.7300000009</v>
      </c>
      <c r="S5" s="124">
        <f>R5/Q5*100</f>
        <v>6212.7780184957674</v>
      </c>
    </row>
    <row r="6" spans="1:19" ht="20.100000000000001" customHeight="1">
      <c r="B6" s="200" t="s">
        <v>115</v>
      </c>
      <c r="C6" s="200"/>
      <c r="D6" s="153">
        <v>4600</v>
      </c>
      <c r="E6" s="154">
        <v>287936.72000000003</v>
      </c>
      <c r="F6" s="155">
        <v>1429</v>
      </c>
      <c r="G6" s="156">
        <v>27166.730000000003</v>
      </c>
      <c r="H6" s="153">
        <v>492</v>
      </c>
      <c r="I6" s="154">
        <v>98658.760000000009</v>
      </c>
      <c r="J6" s="155">
        <v>889</v>
      </c>
      <c r="K6" s="156">
        <v>260774</v>
      </c>
      <c r="M6" s="58"/>
      <c r="N6" s="125"/>
      <c r="O6" s="94" t="s">
        <v>105</v>
      </c>
      <c r="P6" s="107"/>
      <c r="Q6" s="98">
        <f>Q5/Q$13</f>
        <v>0.6156020463005355</v>
      </c>
      <c r="R6" s="99">
        <f>R5/R$13</f>
        <v>0.38081088185951811</v>
      </c>
      <c r="S6" s="100" t="s">
        <v>107</v>
      </c>
    </row>
    <row r="7" spans="1:19" ht="20.100000000000001" customHeight="1">
      <c r="B7" s="200" t="s">
        <v>116</v>
      </c>
      <c r="C7" s="200"/>
      <c r="D7" s="153">
        <v>2722</v>
      </c>
      <c r="E7" s="154">
        <v>175567.09</v>
      </c>
      <c r="F7" s="155">
        <v>958</v>
      </c>
      <c r="G7" s="156">
        <v>18197.329999999998</v>
      </c>
      <c r="H7" s="153">
        <v>531</v>
      </c>
      <c r="I7" s="154">
        <v>117118.94</v>
      </c>
      <c r="J7" s="155">
        <v>663</v>
      </c>
      <c r="K7" s="156">
        <v>205073.88</v>
      </c>
      <c r="M7" s="58"/>
      <c r="N7" s="126" t="s">
        <v>109</v>
      </c>
      <c r="O7" s="127"/>
      <c r="P7" s="135"/>
      <c r="Q7" s="128">
        <v>8150</v>
      </c>
      <c r="R7" s="129">
        <v>155656.25999999992</v>
      </c>
      <c r="S7" s="129">
        <f>R7/Q7*100</f>
        <v>1909.8927607361954</v>
      </c>
    </row>
    <row r="8" spans="1:19" ht="20.100000000000001" customHeight="1">
      <c r="B8" s="200" t="s">
        <v>117</v>
      </c>
      <c r="C8" s="200"/>
      <c r="D8" s="153">
        <v>1053</v>
      </c>
      <c r="E8" s="154">
        <v>65003.61</v>
      </c>
      <c r="F8" s="155">
        <v>293</v>
      </c>
      <c r="G8" s="156">
        <v>5464.5400000000009</v>
      </c>
      <c r="H8" s="153">
        <v>72</v>
      </c>
      <c r="I8" s="154">
        <v>15219.93</v>
      </c>
      <c r="J8" s="155">
        <v>360</v>
      </c>
      <c r="K8" s="156">
        <v>107804.23000000003</v>
      </c>
      <c r="L8" s="89"/>
      <c r="M8" s="88"/>
      <c r="N8" s="130"/>
      <c r="O8" s="94" t="s">
        <v>105</v>
      </c>
      <c r="P8" s="107"/>
      <c r="Q8" s="98">
        <f>Q7/Q$13</f>
        <v>0.16223102494177599</v>
      </c>
      <c r="R8" s="99">
        <f>R7/R$13</f>
        <v>3.0850794522677066E-2</v>
      </c>
      <c r="S8" s="100" t="s">
        <v>106</v>
      </c>
    </row>
    <row r="9" spans="1:19" ht="20.100000000000001" customHeight="1">
      <c r="B9" s="200" t="s">
        <v>118</v>
      </c>
      <c r="C9" s="200"/>
      <c r="D9" s="153">
        <v>1825</v>
      </c>
      <c r="E9" s="154">
        <v>123068.44</v>
      </c>
      <c r="F9" s="155">
        <v>428</v>
      </c>
      <c r="G9" s="156">
        <v>8884.86</v>
      </c>
      <c r="H9" s="153">
        <v>311</v>
      </c>
      <c r="I9" s="154">
        <v>63279.439999999988</v>
      </c>
      <c r="J9" s="155">
        <v>381</v>
      </c>
      <c r="K9" s="156">
        <v>113645.97999999998</v>
      </c>
      <c r="L9" s="89"/>
      <c r="M9" s="88"/>
      <c r="N9" s="126" t="s">
        <v>110</v>
      </c>
      <c r="O9" s="127"/>
      <c r="P9" s="135"/>
      <c r="Q9" s="128">
        <v>4286</v>
      </c>
      <c r="R9" s="129">
        <v>908372.67999999982</v>
      </c>
      <c r="S9" s="129">
        <f>R9/Q9*100</f>
        <v>21193.949603359772</v>
      </c>
    </row>
    <row r="10" spans="1:19" ht="20.100000000000001" customHeight="1">
      <c r="B10" s="200" t="s">
        <v>119</v>
      </c>
      <c r="C10" s="200"/>
      <c r="D10" s="153">
        <v>3868</v>
      </c>
      <c r="E10" s="154">
        <v>261223.11000000002</v>
      </c>
      <c r="F10" s="155">
        <v>681</v>
      </c>
      <c r="G10" s="156">
        <v>14667.349999999999</v>
      </c>
      <c r="H10" s="153">
        <v>602</v>
      </c>
      <c r="I10" s="154">
        <v>134674.77000000005</v>
      </c>
      <c r="J10" s="155">
        <v>997</v>
      </c>
      <c r="K10" s="156">
        <v>304995.58999999997</v>
      </c>
      <c r="L10" s="89"/>
      <c r="M10" s="88"/>
      <c r="N10" s="95"/>
      <c r="O10" s="94" t="s">
        <v>105</v>
      </c>
      <c r="P10" s="107"/>
      <c r="Q10" s="98">
        <f>Q9/Q$13</f>
        <v>8.5315604036865264E-2</v>
      </c>
      <c r="R10" s="99">
        <f>R9/R$13</f>
        <v>0.18003785328449684</v>
      </c>
      <c r="S10" s="100" t="s">
        <v>106</v>
      </c>
    </row>
    <row r="11" spans="1:19" ht="20.100000000000001" customHeight="1">
      <c r="B11" s="200" t="s">
        <v>120</v>
      </c>
      <c r="C11" s="200"/>
      <c r="D11" s="153">
        <v>8798</v>
      </c>
      <c r="E11" s="154">
        <v>536475.41999999981</v>
      </c>
      <c r="F11" s="155">
        <v>2029</v>
      </c>
      <c r="G11" s="156">
        <v>35972.410000000018</v>
      </c>
      <c r="H11" s="153">
        <v>1424</v>
      </c>
      <c r="I11" s="154">
        <v>304073.17</v>
      </c>
      <c r="J11" s="155">
        <v>1732</v>
      </c>
      <c r="K11" s="156">
        <v>492696.40000000008</v>
      </c>
      <c r="L11" s="89"/>
      <c r="M11" s="88"/>
      <c r="N11" s="126" t="s">
        <v>111</v>
      </c>
      <c r="O11" s="127"/>
      <c r="P11" s="135"/>
      <c r="Q11" s="101">
        <v>6875</v>
      </c>
      <c r="R11" s="102">
        <v>2060061.1799999997</v>
      </c>
      <c r="S11" s="102">
        <f>R11/Q11*100</f>
        <v>29964.52625454545</v>
      </c>
    </row>
    <row r="12" spans="1:19" ht="20.100000000000001" customHeight="1" thickBot="1">
      <c r="B12" s="201" t="s">
        <v>121</v>
      </c>
      <c r="C12" s="201"/>
      <c r="D12" s="157">
        <v>2742</v>
      </c>
      <c r="E12" s="158">
        <v>177226.80000000002</v>
      </c>
      <c r="F12" s="159">
        <v>662</v>
      </c>
      <c r="G12" s="160">
        <v>13721.490000000002</v>
      </c>
      <c r="H12" s="157">
        <v>318</v>
      </c>
      <c r="I12" s="158">
        <v>61631.110000000015</v>
      </c>
      <c r="J12" s="159">
        <v>791</v>
      </c>
      <c r="K12" s="160">
        <v>234039.64</v>
      </c>
      <c r="L12" s="89"/>
      <c r="M12" s="88"/>
      <c r="N12" s="125"/>
      <c r="O12" s="84" t="s">
        <v>105</v>
      </c>
      <c r="P12" s="108"/>
      <c r="Q12" s="103">
        <f>Q11/Q$13</f>
        <v>0.13685132472082329</v>
      </c>
      <c r="R12" s="104">
        <f>R11/R$13</f>
        <v>0.40830047033330796</v>
      </c>
      <c r="S12" s="105" t="s">
        <v>106</v>
      </c>
    </row>
    <row r="13" spans="1:19" ht="20.100000000000001" customHeight="1" thickTop="1">
      <c r="B13" s="161" t="s">
        <v>126</v>
      </c>
      <c r="C13" s="161"/>
      <c r="D13" s="150">
        <v>30926</v>
      </c>
      <c r="E13" s="149">
        <v>1921363.7300000009</v>
      </c>
      <c r="F13" s="151">
        <v>8150</v>
      </c>
      <c r="G13" s="152">
        <v>155656.25999999992</v>
      </c>
      <c r="H13" s="150">
        <v>4286</v>
      </c>
      <c r="I13" s="149">
        <v>908372.67999999982</v>
      </c>
      <c r="J13" s="151">
        <v>6875</v>
      </c>
      <c r="K13" s="152">
        <v>2060061.1799999997</v>
      </c>
      <c r="M13" s="58"/>
      <c r="N13" s="131" t="s">
        <v>112</v>
      </c>
      <c r="O13" s="132"/>
      <c r="P13" s="133"/>
      <c r="Q13" s="96">
        <f>Q5+Q7+Q9+Q11</f>
        <v>50237</v>
      </c>
      <c r="R13" s="97">
        <f>R5+R7+R9+R11</f>
        <v>5045453.8500000006</v>
      </c>
      <c r="S13" s="97">
        <f>R13/Q13*100</f>
        <v>10043.302446404046</v>
      </c>
    </row>
    <row r="14" spans="1:19" ht="20.100000000000001" customHeight="1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>
      <c r="M16" s="14" t="s">
        <v>133</v>
      </c>
      <c r="N16" s="58">
        <f>D5/(D5+F5+H5+J5)</f>
        <v>0.61938038667598416</v>
      </c>
      <c r="O16" s="58">
        <f>F5/(D5+F5+H5+J5)</f>
        <v>0.19450267877940833</v>
      </c>
      <c r="P16" s="58">
        <f>H5/(D5+F5+H5+J5)</f>
        <v>6.2427207081295129E-2</v>
      </c>
      <c r="Q16" s="58">
        <f>J5/(D5+F5+H5+J5)</f>
        <v>0.12368972746331237</v>
      </c>
    </row>
    <row r="17" spans="13:17" ht="20.100000000000001" customHeight="1">
      <c r="M17" s="14" t="s">
        <v>134</v>
      </c>
      <c r="N17" s="58">
        <f t="shared" ref="N17:N23" si="0">D6/(D6+F6+H6+J6)</f>
        <v>0.62078272604588391</v>
      </c>
      <c r="O17" s="58">
        <f t="shared" ref="O17:O23" si="1">F6/(D6+F6+H6+J6)</f>
        <v>0.19284750337381917</v>
      </c>
      <c r="P17" s="58">
        <f t="shared" ref="P17:P23" si="2">H6/(D6+F6+H6+J6)</f>
        <v>6.6396761133603238E-2</v>
      </c>
      <c r="Q17" s="58">
        <f t="shared" ref="Q17:Q23" si="3">J6/(D6+F6+H6+J6)</f>
        <v>0.11997300944669366</v>
      </c>
    </row>
    <row r="18" spans="13:17" ht="20.100000000000001" customHeight="1">
      <c r="M18" s="14" t="s">
        <v>135</v>
      </c>
      <c r="N18" s="58">
        <f t="shared" si="0"/>
        <v>0.55847353303241687</v>
      </c>
      <c r="O18" s="58">
        <f t="shared" si="1"/>
        <v>0.19655313910545752</v>
      </c>
      <c r="P18" s="58">
        <f t="shared" si="2"/>
        <v>0.10894542470250308</v>
      </c>
      <c r="Q18" s="58">
        <f t="shared" si="3"/>
        <v>0.13602790315962249</v>
      </c>
    </row>
    <row r="19" spans="13:17" ht="20.100000000000001" customHeight="1">
      <c r="M19" s="14" t="s">
        <v>136</v>
      </c>
      <c r="N19" s="58">
        <f t="shared" si="0"/>
        <v>0.59223847019122611</v>
      </c>
      <c r="O19" s="58">
        <f t="shared" si="1"/>
        <v>0.16479190101237345</v>
      </c>
      <c r="P19" s="58">
        <f t="shared" si="2"/>
        <v>4.0494938132733409E-2</v>
      </c>
      <c r="Q19" s="58">
        <f t="shared" si="3"/>
        <v>0.20247469066366705</v>
      </c>
    </row>
    <row r="20" spans="13:17" ht="20.100000000000001" customHeight="1">
      <c r="M20" s="14" t="s">
        <v>137</v>
      </c>
      <c r="N20" s="58">
        <f t="shared" si="0"/>
        <v>0.61969439728353137</v>
      </c>
      <c r="O20" s="58">
        <f t="shared" si="1"/>
        <v>0.14533106960950765</v>
      </c>
      <c r="P20" s="58">
        <f t="shared" si="2"/>
        <v>0.10560271646859083</v>
      </c>
      <c r="Q20" s="58">
        <f t="shared" si="3"/>
        <v>0.12937181663837011</v>
      </c>
    </row>
    <row r="21" spans="13:17" ht="20.100000000000001" customHeight="1">
      <c r="M21" s="14" t="s">
        <v>138</v>
      </c>
      <c r="N21" s="58">
        <f t="shared" si="0"/>
        <v>0.62914769030579054</v>
      </c>
      <c r="O21" s="58">
        <f t="shared" si="1"/>
        <v>0.11076772934287574</v>
      </c>
      <c r="P21" s="58">
        <f t="shared" si="2"/>
        <v>9.7918022121014969E-2</v>
      </c>
      <c r="Q21" s="58">
        <f t="shared" si="3"/>
        <v>0.16216655823031881</v>
      </c>
    </row>
    <row r="22" spans="13:17" ht="20.100000000000001" customHeight="1">
      <c r="M22" s="14" t="s">
        <v>139</v>
      </c>
      <c r="N22" s="58">
        <f t="shared" si="0"/>
        <v>0.62919259100336122</v>
      </c>
      <c r="O22" s="58">
        <f t="shared" si="1"/>
        <v>0.14510477007795181</v>
      </c>
      <c r="P22" s="58">
        <f t="shared" si="2"/>
        <v>0.10183794607737967</v>
      </c>
      <c r="Q22" s="58">
        <f t="shared" si="3"/>
        <v>0.1238646928413073</v>
      </c>
    </row>
    <row r="23" spans="13:17" ht="20.100000000000001" customHeight="1">
      <c r="M23" s="14" t="s">
        <v>140</v>
      </c>
      <c r="N23" s="58">
        <f t="shared" si="0"/>
        <v>0.60757810768889875</v>
      </c>
      <c r="O23" s="58">
        <f t="shared" si="1"/>
        <v>0.1466873476623089</v>
      </c>
      <c r="P23" s="58">
        <f t="shared" si="2"/>
        <v>7.0463106580988255E-2</v>
      </c>
      <c r="Q23" s="58">
        <f t="shared" si="3"/>
        <v>0.17527143806780413</v>
      </c>
    </row>
    <row r="24" spans="13:17" ht="20.100000000000001" customHeight="1">
      <c r="M24" s="14" t="s">
        <v>141</v>
      </c>
      <c r="N24" s="58">
        <f t="shared" ref="N24" si="4">D13/(D13+F13+H13+J13)</f>
        <v>0.6156020463005355</v>
      </c>
      <c r="O24" s="58">
        <f t="shared" ref="O24" si="5">F13/(D13+F13+H13+J13)</f>
        <v>0.16223102494177599</v>
      </c>
      <c r="P24" s="58">
        <f t="shared" ref="P24" si="6">H13/(D13+F13+H13+J13)</f>
        <v>8.5315604036865264E-2</v>
      </c>
      <c r="Q24" s="58">
        <f t="shared" ref="Q24" si="7">J13/(D13+F13+H13+J13)</f>
        <v>0.13685132472082329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>
      <c r="M29" s="14" t="s">
        <v>133</v>
      </c>
      <c r="N29" s="58">
        <f>E5/(E5+G5+I5+K5)</f>
        <v>0.37745202009272727</v>
      </c>
      <c r="O29" s="58">
        <f>G5/(E5+G5+I5+K5)</f>
        <v>4.0427379636489166E-2</v>
      </c>
      <c r="P29" s="58">
        <f>I5/(E5+G5+I5+K5)</f>
        <v>0.14556798327110601</v>
      </c>
      <c r="Q29" s="58">
        <f>K5/(E5+G5+I5+K5)</f>
        <v>0.43655261699967751</v>
      </c>
    </row>
    <row r="30" spans="13:17" ht="20.100000000000001" customHeight="1">
      <c r="M30" s="14" t="s">
        <v>134</v>
      </c>
      <c r="N30" s="58">
        <f t="shared" ref="N30:N37" si="8">E6/(E6+G6+I6+K6)</f>
        <v>0.42686621671503749</v>
      </c>
      <c r="O30" s="58">
        <f t="shared" ref="O30:O37" si="9">G6/(E6+G6+I6+K6)</f>
        <v>4.0274679990863656E-2</v>
      </c>
      <c r="P30" s="58">
        <f t="shared" ref="P30:P37" si="10">I6/(E6+G6+I6+K6)</f>
        <v>0.1462616217445169</v>
      </c>
      <c r="Q30" s="58">
        <f t="shared" ref="Q30:Q37" si="11">K6/(E6+G6+I6+K6)</f>
        <v>0.38659748154958207</v>
      </c>
    </row>
    <row r="31" spans="13:17" ht="20.100000000000001" customHeight="1">
      <c r="M31" s="14" t="s">
        <v>135</v>
      </c>
      <c r="N31" s="58">
        <f t="shared" si="8"/>
        <v>0.34027449639043733</v>
      </c>
      <c r="O31" s="58">
        <f t="shared" si="9"/>
        <v>3.5269066095477211E-2</v>
      </c>
      <c r="P31" s="58">
        <f t="shared" si="10"/>
        <v>0.2269935004691474</v>
      </c>
      <c r="Q31" s="58">
        <f t="shared" si="11"/>
        <v>0.39746293704493807</v>
      </c>
    </row>
    <row r="32" spans="13:17" ht="20.100000000000001" customHeight="1">
      <c r="M32" s="14" t="s">
        <v>136</v>
      </c>
      <c r="N32" s="58">
        <f t="shared" si="8"/>
        <v>0.33594932015644446</v>
      </c>
      <c r="O32" s="58">
        <f t="shared" si="9"/>
        <v>2.8241639163851012E-2</v>
      </c>
      <c r="P32" s="58">
        <f t="shared" si="10"/>
        <v>7.8659095030701745E-2</v>
      </c>
      <c r="Q32" s="58">
        <f t="shared" si="11"/>
        <v>0.55714994564900289</v>
      </c>
    </row>
    <row r="33" spans="13:17" ht="20.100000000000001" customHeight="1">
      <c r="M33" s="14" t="s">
        <v>137</v>
      </c>
      <c r="N33" s="58">
        <f t="shared" si="8"/>
        <v>0.39843612405542217</v>
      </c>
      <c r="O33" s="58">
        <f t="shared" si="9"/>
        <v>2.8764882216554127E-2</v>
      </c>
      <c r="P33" s="58">
        <f t="shared" si="10"/>
        <v>0.20486824084223088</v>
      </c>
      <c r="Q33" s="58">
        <f t="shared" si="11"/>
        <v>0.3679307528857928</v>
      </c>
    </row>
    <row r="34" spans="13:17" ht="20.100000000000001" customHeight="1">
      <c r="M34" s="14" t="s">
        <v>138</v>
      </c>
      <c r="N34" s="58">
        <f t="shared" si="8"/>
        <v>0.36506066668099574</v>
      </c>
      <c r="O34" s="58">
        <f t="shared" si="9"/>
        <v>2.0497698574385329E-2</v>
      </c>
      <c r="P34" s="58">
        <f t="shared" si="10"/>
        <v>0.18820869761986134</v>
      </c>
      <c r="Q34" s="58">
        <f t="shared" si="11"/>
        <v>0.42623293712475752</v>
      </c>
    </row>
    <row r="35" spans="13:17" ht="20.100000000000001" customHeight="1">
      <c r="M35" s="14" t="s">
        <v>139</v>
      </c>
      <c r="N35" s="58">
        <f t="shared" si="8"/>
        <v>0.391811716678447</v>
      </c>
      <c r="O35" s="58">
        <f t="shared" si="9"/>
        <v>2.6272241354806051E-2</v>
      </c>
      <c r="P35" s="58">
        <f t="shared" si="10"/>
        <v>0.22207807905450222</v>
      </c>
      <c r="Q35" s="58">
        <f t="shared" si="11"/>
        <v>0.35983796291224468</v>
      </c>
    </row>
    <row r="36" spans="13:17" ht="20.100000000000001" customHeight="1">
      <c r="M36" s="14" t="s">
        <v>140</v>
      </c>
      <c r="N36" s="58">
        <f t="shared" si="8"/>
        <v>0.36420029927312342</v>
      </c>
      <c r="O36" s="58">
        <f t="shared" si="9"/>
        <v>2.8197601968061096E-2</v>
      </c>
      <c r="P36" s="58">
        <f t="shared" si="10"/>
        <v>0.12665166163658539</v>
      </c>
      <c r="Q36" s="58">
        <f t="shared" si="11"/>
        <v>0.48095043712223012</v>
      </c>
    </row>
    <row r="37" spans="13:17" ht="20.100000000000001" customHeight="1">
      <c r="M37" s="14" t="s">
        <v>141</v>
      </c>
      <c r="N37" s="58">
        <f t="shared" si="8"/>
        <v>0.38081088185951811</v>
      </c>
      <c r="O37" s="58">
        <f t="shared" si="9"/>
        <v>3.0850794522677066E-2</v>
      </c>
      <c r="P37" s="58">
        <f t="shared" si="10"/>
        <v>0.18003785328449684</v>
      </c>
      <c r="Q37" s="58">
        <f t="shared" si="11"/>
        <v>0.40830047033330796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>
      <c r="A1" s="106" t="s">
        <v>99</v>
      </c>
    </row>
    <row r="2" spans="1:14" s="14" customFormat="1" ht="20.100000000000001" customHeight="1"/>
    <row r="3" spans="1:14" s="14" customFormat="1" ht="20.100000000000001" customHeight="1">
      <c r="B3" s="188" t="s">
        <v>54</v>
      </c>
      <c r="C3" s="218"/>
      <c r="D3" s="219"/>
      <c r="E3" s="222" t="s">
        <v>52</v>
      </c>
      <c r="F3" s="209" t="s">
        <v>100</v>
      </c>
      <c r="G3" s="222" t="s">
        <v>57</v>
      </c>
      <c r="H3" s="209" t="s">
        <v>100</v>
      </c>
    </row>
    <row r="4" spans="1:14" s="14" customFormat="1" ht="20.100000000000001" customHeight="1" thickBot="1">
      <c r="B4" s="189"/>
      <c r="C4" s="220"/>
      <c r="D4" s="221"/>
      <c r="E4" s="223"/>
      <c r="F4" s="210"/>
      <c r="G4" s="223"/>
      <c r="H4" s="210"/>
      <c r="N4" s="24"/>
    </row>
    <row r="5" spans="1:14" s="14" customFormat="1" ht="20.100000000000001" customHeight="1" thickTop="1">
      <c r="B5" s="211" t="s">
        <v>69</v>
      </c>
      <c r="C5" s="214" t="s">
        <v>3</v>
      </c>
      <c r="D5" s="215"/>
      <c r="E5" s="163">
        <v>4717</v>
      </c>
      <c r="F5" s="164">
        <f t="shared" ref="F5:F16" si="0">E5/SUM(E$5:E$16)</f>
        <v>0.15252538317273492</v>
      </c>
      <c r="G5" s="165">
        <v>274955.22999999992</v>
      </c>
      <c r="H5" s="166">
        <f t="shared" ref="H5:H16" si="1">G5/SUM(G$5:G$16)</f>
        <v>0.14310420546972644</v>
      </c>
      <c r="N5" s="24"/>
    </row>
    <row r="6" spans="1:14" s="14" customFormat="1" ht="20.100000000000001" customHeight="1">
      <c r="B6" s="212"/>
      <c r="C6" s="216" t="s">
        <v>8</v>
      </c>
      <c r="D6" s="217"/>
      <c r="E6" s="167">
        <v>211</v>
      </c>
      <c r="F6" s="168">
        <f t="shared" si="0"/>
        <v>6.8227381491301814E-3</v>
      </c>
      <c r="G6" s="169">
        <v>15424.269999999997</v>
      </c>
      <c r="H6" s="170">
        <f t="shared" si="1"/>
        <v>8.0277720241965847E-3</v>
      </c>
      <c r="N6" s="24"/>
    </row>
    <row r="7" spans="1:14" s="14" customFormat="1" ht="20.100000000000001" customHeight="1">
      <c r="B7" s="212"/>
      <c r="C7" s="216" t="s">
        <v>9</v>
      </c>
      <c r="D7" s="217"/>
      <c r="E7" s="167">
        <v>1741</v>
      </c>
      <c r="F7" s="168">
        <f t="shared" si="0"/>
        <v>5.6295673543296905E-2</v>
      </c>
      <c r="G7" s="169">
        <v>83538.3</v>
      </c>
      <c r="H7" s="170">
        <f t="shared" si="1"/>
        <v>4.3478649407002197E-2</v>
      </c>
      <c r="N7" s="24"/>
    </row>
    <row r="8" spans="1:14" s="14" customFormat="1" ht="20.100000000000001" customHeight="1">
      <c r="B8" s="212"/>
      <c r="C8" s="216" t="s">
        <v>10</v>
      </c>
      <c r="D8" s="217"/>
      <c r="E8" s="167">
        <v>308</v>
      </c>
      <c r="F8" s="168">
        <f t="shared" si="0"/>
        <v>9.9592575826165687E-3</v>
      </c>
      <c r="G8" s="169">
        <v>13209.039999999999</v>
      </c>
      <c r="H8" s="170">
        <f t="shared" si="1"/>
        <v>6.874825309625264E-3</v>
      </c>
      <c r="N8" s="24"/>
    </row>
    <row r="9" spans="1:14" s="14" customFormat="1" ht="20.100000000000001" customHeight="1">
      <c r="B9" s="212"/>
      <c r="C9" s="205" t="s">
        <v>71</v>
      </c>
      <c r="D9" s="206"/>
      <c r="E9" s="167">
        <v>3483</v>
      </c>
      <c r="F9" s="168">
        <f t="shared" si="0"/>
        <v>0.11262368233848542</v>
      </c>
      <c r="G9" s="169">
        <v>46096.319999999985</v>
      </c>
      <c r="H9" s="170">
        <f t="shared" si="1"/>
        <v>2.3991459441154328E-2</v>
      </c>
      <c r="N9" s="24"/>
    </row>
    <row r="10" spans="1:14" s="14" customFormat="1" ht="20.100000000000001" customHeight="1">
      <c r="B10" s="212"/>
      <c r="C10" s="216" t="s">
        <v>55</v>
      </c>
      <c r="D10" s="217"/>
      <c r="E10" s="167">
        <v>6487</v>
      </c>
      <c r="F10" s="168">
        <f t="shared" si="0"/>
        <v>0.20975877902088857</v>
      </c>
      <c r="G10" s="169">
        <v>727239.4099999998</v>
      </c>
      <c r="H10" s="170">
        <f t="shared" si="1"/>
        <v>0.37850168536282297</v>
      </c>
      <c r="N10" s="24"/>
    </row>
    <row r="11" spans="1:14" s="14" customFormat="1" ht="20.100000000000001" customHeight="1">
      <c r="B11" s="212"/>
      <c r="C11" s="216" t="s">
        <v>56</v>
      </c>
      <c r="D11" s="217"/>
      <c r="E11" s="167">
        <v>3198</v>
      </c>
      <c r="F11" s="168">
        <f t="shared" si="0"/>
        <v>0.10340813554937593</v>
      </c>
      <c r="G11" s="169">
        <v>279934.11</v>
      </c>
      <c r="H11" s="170">
        <f t="shared" si="1"/>
        <v>0.14569553157954118</v>
      </c>
      <c r="N11" s="24"/>
    </row>
    <row r="12" spans="1:14" s="14" customFormat="1" ht="20.100000000000001" customHeight="1">
      <c r="B12" s="212"/>
      <c r="C12" s="205" t="s">
        <v>153</v>
      </c>
      <c r="D12" s="206"/>
      <c r="E12" s="167">
        <v>1185</v>
      </c>
      <c r="F12" s="168">
        <f t="shared" si="0"/>
        <v>3.83172734915605E-2</v>
      </c>
      <c r="G12" s="169">
        <v>136482.41</v>
      </c>
      <c r="H12" s="170">
        <f t="shared" si="1"/>
        <v>7.1034134697650422E-2</v>
      </c>
      <c r="N12" s="24"/>
    </row>
    <row r="13" spans="1:14" s="14" customFormat="1" ht="20.100000000000001" customHeight="1">
      <c r="B13" s="212"/>
      <c r="C13" s="205" t="s">
        <v>151</v>
      </c>
      <c r="D13" s="206"/>
      <c r="E13" s="167">
        <v>213</v>
      </c>
      <c r="F13" s="168">
        <f t="shared" si="0"/>
        <v>6.8874086529134059E-3</v>
      </c>
      <c r="G13" s="169">
        <v>17544.5</v>
      </c>
      <c r="H13" s="170">
        <f t="shared" si="1"/>
        <v>9.1312746910237573E-3</v>
      </c>
      <c r="N13" s="24"/>
    </row>
    <row r="14" spans="1:14" s="14" customFormat="1" ht="20.100000000000001" customHeight="1">
      <c r="B14" s="212"/>
      <c r="C14" s="205" t="s">
        <v>152</v>
      </c>
      <c r="D14" s="206"/>
      <c r="E14" s="167">
        <v>2</v>
      </c>
      <c r="F14" s="168">
        <f t="shared" si="0"/>
        <v>6.4670503783224477E-5</v>
      </c>
      <c r="G14" s="169">
        <v>57.68</v>
      </c>
      <c r="H14" s="170">
        <f t="shared" si="1"/>
        <v>3.0020343935606619E-5</v>
      </c>
      <c r="N14" s="24"/>
    </row>
    <row r="15" spans="1:14" s="14" customFormat="1" ht="20.100000000000001" customHeight="1">
      <c r="B15" s="212"/>
      <c r="C15" s="205" t="s">
        <v>73</v>
      </c>
      <c r="D15" s="206"/>
      <c r="E15" s="167">
        <v>8336</v>
      </c>
      <c r="F15" s="168">
        <f t="shared" si="0"/>
        <v>0.26954665976847958</v>
      </c>
      <c r="G15" s="169">
        <v>107706.93000000001</v>
      </c>
      <c r="H15" s="170">
        <f t="shared" si="1"/>
        <v>5.6057543045220301E-2</v>
      </c>
      <c r="N15" s="24"/>
    </row>
    <row r="16" spans="1:14" s="14" customFormat="1" ht="20.100000000000001" customHeight="1">
      <c r="B16" s="213"/>
      <c r="C16" s="207" t="s">
        <v>72</v>
      </c>
      <c r="D16" s="208"/>
      <c r="E16" s="171">
        <v>1045</v>
      </c>
      <c r="F16" s="172">
        <f t="shared" si="0"/>
        <v>3.3790338226734787E-2</v>
      </c>
      <c r="G16" s="173">
        <v>219175.53</v>
      </c>
      <c r="H16" s="174">
        <f t="shared" si="1"/>
        <v>0.11407289862810102</v>
      </c>
      <c r="N16" s="24"/>
    </row>
    <row r="17" spans="2:8" s="14" customFormat="1" ht="20.100000000000001" customHeight="1">
      <c r="B17" s="224" t="s">
        <v>70</v>
      </c>
      <c r="C17" s="225" t="s">
        <v>84</v>
      </c>
      <c r="D17" s="226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12"/>
      <c r="C18" s="205" t="s">
        <v>85</v>
      </c>
      <c r="D18" s="206"/>
      <c r="E18" s="167">
        <v>3</v>
      </c>
      <c r="F18" s="168">
        <f t="shared" si="2"/>
        <v>3.6809815950920248E-4</v>
      </c>
      <c r="G18" s="169">
        <v>127.03</v>
      </c>
      <c r="H18" s="170">
        <f t="shared" si="3"/>
        <v>8.1609310155595412E-4</v>
      </c>
    </row>
    <row r="19" spans="2:8" s="14" customFormat="1" ht="20.100000000000001" customHeight="1">
      <c r="B19" s="212"/>
      <c r="C19" s="205" t="s">
        <v>86</v>
      </c>
      <c r="D19" s="206"/>
      <c r="E19" s="167">
        <v>514</v>
      </c>
      <c r="F19" s="168">
        <f t="shared" si="2"/>
        <v>6.3067484662576681E-2</v>
      </c>
      <c r="G19" s="169">
        <v>16590.12</v>
      </c>
      <c r="H19" s="170">
        <f t="shared" si="3"/>
        <v>0.1065817719120323</v>
      </c>
    </row>
    <row r="20" spans="2:8" s="14" customFormat="1" ht="20.100000000000001" customHeight="1">
      <c r="B20" s="212"/>
      <c r="C20" s="205" t="s">
        <v>87</v>
      </c>
      <c r="D20" s="206"/>
      <c r="E20" s="167">
        <v>75</v>
      </c>
      <c r="F20" s="168">
        <f t="shared" si="2"/>
        <v>9.202453987730062E-3</v>
      </c>
      <c r="G20" s="169">
        <v>3085.63</v>
      </c>
      <c r="H20" s="170">
        <f t="shared" si="3"/>
        <v>1.9823359497395093E-2</v>
      </c>
    </row>
    <row r="21" spans="2:8" s="14" customFormat="1" ht="20.100000000000001" customHeight="1">
      <c r="B21" s="212"/>
      <c r="C21" s="205" t="s">
        <v>88</v>
      </c>
      <c r="D21" s="206"/>
      <c r="E21" s="167">
        <v>362</v>
      </c>
      <c r="F21" s="168">
        <f t="shared" si="2"/>
        <v>4.4417177914110428E-2</v>
      </c>
      <c r="G21" s="169">
        <v>4179.0000000000009</v>
      </c>
      <c r="H21" s="170">
        <f t="shared" si="3"/>
        <v>2.6847619234844782E-2</v>
      </c>
    </row>
    <row r="22" spans="2:8" s="14" customFormat="1" ht="20.100000000000001" customHeight="1">
      <c r="B22" s="212"/>
      <c r="C22" s="205" t="s">
        <v>89</v>
      </c>
      <c r="D22" s="206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12"/>
      <c r="C23" s="205" t="s">
        <v>90</v>
      </c>
      <c r="D23" s="206"/>
      <c r="E23" s="167">
        <v>2427</v>
      </c>
      <c r="F23" s="168">
        <f t="shared" si="2"/>
        <v>0.29779141104294476</v>
      </c>
      <c r="G23" s="169">
        <v>81721.59</v>
      </c>
      <c r="H23" s="170">
        <f t="shared" si="3"/>
        <v>0.52501319253077261</v>
      </c>
    </row>
    <row r="24" spans="2:8" s="14" customFormat="1" ht="20.100000000000001" customHeight="1">
      <c r="B24" s="212"/>
      <c r="C24" s="205" t="s">
        <v>91</v>
      </c>
      <c r="D24" s="206"/>
      <c r="E24" s="167">
        <v>64</v>
      </c>
      <c r="F24" s="168">
        <f t="shared" si="2"/>
        <v>7.8527607361963195E-3</v>
      </c>
      <c r="G24" s="169">
        <v>2722.5600000000004</v>
      </c>
      <c r="H24" s="170">
        <f t="shared" si="3"/>
        <v>1.7490848103378562E-2</v>
      </c>
    </row>
    <row r="25" spans="2:8" s="14" customFormat="1" ht="20.100000000000001" customHeight="1">
      <c r="B25" s="212"/>
      <c r="C25" s="205" t="s">
        <v>146</v>
      </c>
      <c r="D25" s="206"/>
      <c r="E25" s="167">
        <v>13</v>
      </c>
      <c r="F25" s="168">
        <f t="shared" si="2"/>
        <v>1.5950920245398773E-3</v>
      </c>
      <c r="G25" s="169">
        <v>645.80999999999995</v>
      </c>
      <c r="H25" s="170">
        <f t="shared" si="3"/>
        <v>4.1489497434924871E-3</v>
      </c>
    </row>
    <row r="26" spans="2:8" s="14" customFormat="1" ht="20.100000000000001" customHeight="1">
      <c r="B26" s="212"/>
      <c r="C26" s="205" t="s">
        <v>147</v>
      </c>
      <c r="D26" s="206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12"/>
      <c r="C27" s="205" t="s">
        <v>93</v>
      </c>
      <c r="D27" s="206"/>
      <c r="E27" s="167">
        <v>4444</v>
      </c>
      <c r="F27" s="168">
        <f t="shared" si="2"/>
        <v>0.54527607361963193</v>
      </c>
      <c r="G27" s="169">
        <v>26384.360000000004</v>
      </c>
      <c r="H27" s="170">
        <f t="shared" si="3"/>
        <v>0.16950400838360116</v>
      </c>
    </row>
    <row r="28" spans="2:8" s="14" customFormat="1" ht="20.100000000000001" customHeight="1">
      <c r="B28" s="213"/>
      <c r="C28" s="205" t="s">
        <v>92</v>
      </c>
      <c r="D28" s="206"/>
      <c r="E28" s="171">
        <v>248</v>
      </c>
      <c r="F28" s="172">
        <f t="shared" si="2"/>
        <v>3.0429447852760735E-2</v>
      </c>
      <c r="G28" s="173">
        <v>20200.16</v>
      </c>
      <c r="H28" s="174">
        <f t="shared" si="3"/>
        <v>0.12977415749292703</v>
      </c>
    </row>
    <row r="29" spans="2:8" s="14" customFormat="1" ht="20.100000000000001" customHeight="1">
      <c r="B29" s="236" t="s">
        <v>83</v>
      </c>
      <c r="C29" s="225" t="s">
        <v>74</v>
      </c>
      <c r="D29" s="226"/>
      <c r="E29" s="175">
        <v>156</v>
      </c>
      <c r="F29" s="176">
        <f>E29/SUM(E$29:E$39)</f>
        <v>4.946100190234623E-2</v>
      </c>
      <c r="G29" s="177">
        <v>23257.100000000006</v>
      </c>
      <c r="H29" s="178">
        <f>G29/SUM(G$29:G$39)</f>
        <v>3.0001186007301658E-2</v>
      </c>
    </row>
    <row r="30" spans="2:8" s="14" customFormat="1" ht="20.100000000000001" customHeight="1">
      <c r="B30" s="237"/>
      <c r="C30" s="205" t="s">
        <v>75</v>
      </c>
      <c r="D30" s="206"/>
      <c r="E30" s="167">
        <v>7</v>
      </c>
      <c r="F30" s="168">
        <f t="shared" ref="F30:F40" si="4">E30/SUM(E$29:E$39)</f>
        <v>2.2194039315155357E-3</v>
      </c>
      <c r="G30" s="169">
        <v>852.22</v>
      </c>
      <c r="H30" s="170">
        <f t="shared" ref="H30:H40" si="5">G30/SUM(G$29:G$39)</f>
        <v>1.0993464679234562E-3</v>
      </c>
    </row>
    <row r="31" spans="2:8" s="14" customFormat="1" ht="20.100000000000001" customHeight="1">
      <c r="B31" s="237"/>
      <c r="C31" s="205" t="s">
        <v>76</v>
      </c>
      <c r="D31" s="206"/>
      <c r="E31" s="167">
        <v>150</v>
      </c>
      <c r="F31" s="168">
        <f t="shared" si="4"/>
        <v>4.7558655675332913E-2</v>
      </c>
      <c r="G31" s="169">
        <v>24874.16</v>
      </c>
      <c r="H31" s="170">
        <f t="shared" si="5"/>
        <v>3.2087160520244677E-2</v>
      </c>
    </row>
    <row r="32" spans="2:8" s="14" customFormat="1" ht="20.100000000000001" customHeight="1">
      <c r="B32" s="237"/>
      <c r="C32" s="205" t="s">
        <v>77</v>
      </c>
      <c r="D32" s="206"/>
      <c r="E32" s="167">
        <v>10</v>
      </c>
      <c r="F32" s="168">
        <f t="shared" si="4"/>
        <v>3.1705770450221942E-3</v>
      </c>
      <c r="G32" s="169">
        <v>537.83000000000004</v>
      </c>
      <c r="H32" s="170">
        <f t="shared" si="5"/>
        <v>6.9378976184937275E-4</v>
      </c>
    </row>
    <row r="33" spans="2:8" s="14" customFormat="1" ht="20.100000000000001" customHeight="1">
      <c r="B33" s="237"/>
      <c r="C33" s="205" t="s">
        <v>78</v>
      </c>
      <c r="D33" s="206"/>
      <c r="E33" s="167">
        <v>583</v>
      </c>
      <c r="F33" s="168">
        <f t="shared" si="4"/>
        <v>0.18484464172479392</v>
      </c>
      <c r="G33" s="169">
        <v>123741.70999999996</v>
      </c>
      <c r="H33" s="170">
        <f t="shared" si="5"/>
        <v>0.15962428929537981</v>
      </c>
    </row>
    <row r="34" spans="2:8" s="14" customFormat="1" ht="20.100000000000001" customHeight="1">
      <c r="B34" s="237"/>
      <c r="C34" s="205" t="s">
        <v>79</v>
      </c>
      <c r="D34" s="206"/>
      <c r="E34" s="167">
        <v>122</v>
      </c>
      <c r="F34" s="168">
        <f t="shared" si="4"/>
        <v>3.8681039949270767E-2</v>
      </c>
      <c r="G34" s="169">
        <v>7769.5800000000008</v>
      </c>
      <c r="H34" s="170">
        <f t="shared" si="5"/>
        <v>1.0022600185689994E-2</v>
      </c>
    </row>
    <row r="35" spans="2:8" s="14" customFormat="1" ht="20.100000000000001" customHeight="1">
      <c r="B35" s="237"/>
      <c r="C35" s="205" t="s">
        <v>80</v>
      </c>
      <c r="D35" s="206"/>
      <c r="E35" s="167">
        <v>1939</v>
      </c>
      <c r="F35" s="168">
        <f t="shared" si="4"/>
        <v>0.61477488902980337</v>
      </c>
      <c r="G35" s="169">
        <v>544026.34999999986</v>
      </c>
      <c r="H35" s="170">
        <f t="shared" si="5"/>
        <v>0.70178292733072423</v>
      </c>
    </row>
    <row r="36" spans="2:8" s="14" customFormat="1" ht="20.100000000000001" customHeight="1">
      <c r="B36" s="237"/>
      <c r="C36" s="205" t="s">
        <v>81</v>
      </c>
      <c r="D36" s="206"/>
      <c r="E36" s="167">
        <v>28</v>
      </c>
      <c r="F36" s="168">
        <f t="shared" si="4"/>
        <v>8.8776157260621429E-3</v>
      </c>
      <c r="G36" s="169">
        <v>7119.6500000000005</v>
      </c>
      <c r="H36" s="170">
        <f t="shared" si="5"/>
        <v>9.1842037036812506E-3</v>
      </c>
    </row>
    <row r="37" spans="2:8" s="14" customFormat="1" ht="20.100000000000001" customHeight="1">
      <c r="B37" s="237"/>
      <c r="C37" s="205" t="s">
        <v>82</v>
      </c>
      <c r="D37" s="206"/>
      <c r="E37" s="167">
        <v>30</v>
      </c>
      <c r="F37" s="168">
        <f t="shared" si="4"/>
        <v>9.5117311350665819E-3</v>
      </c>
      <c r="G37" s="169">
        <v>6427.5199999999995</v>
      </c>
      <c r="H37" s="170">
        <f t="shared" si="5"/>
        <v>8.2913700799175944E-3</v>
      </c>
    </row>
    <row r="38" spans="2:8" s="14" customFormat="1" ht="20.100000000000001" customHeight="1">
      <c r="B38" s="237"/>
      <c r="C38" s="205" t="s">
        <v>148</v>
      </c>
      <c r="D38" s="206"/>
      <c r="E38" s="167">
        <v>83</v>
      </c>
      <c r="F38" s="168">
        <f t="shared" si="4"/>
        <v>2.6315789473684209E-2</v>
      </c>
      <c r="G38" s="169">
        <v>24781.77</v>
      </c>
      <c r="H38" s="170">
        <f t="shared" si="5"/>
        <v>3.1967979299231966E-2</v>
      </c>
    </row>
    <row r="39" spans="2:8" s="14" customFormat="1" ht="20.100000000000001" customHeight="1">
      <c r="B39" s="237"/>
      <c r="C39" s="230" t="s">
        <v>94</v>
      </c>
      <c r="D39" s="231"/>
      <c r="E39" s="167">
        <v>46</v>
      </c>
      <c r="F39" s="168">
        <f t="shared" si="4"/>
        <v>1.4584654407102092E-2</v>
      </c>
      <c r="G39" s="169">
        <v>11818.13</v>
      </c>
      <c r="H39" s="184">
        <f t="shared" si="5"/>
        <v>1.5245147348055941E-2</v>
      </c>
    </row>
    <row r="40" spans="2:8" s="14" customFormat="1" ht="20.100000000000001" customHeight="1">
      <c r="B40" s="182"/>
      <c r="C40" s="207" t="s">
        <v>149</v>
      </c>
      <c r="D40" s="208"/>
      <c r="E40" s="167">
        <v>1132</v>
      </c>
      <c r="F40" s="185">
        <f t="shared" si="4"/>
        <v>0.35890932149651239</v>
      </c>
      <c r="G40" s="169">
        <v>133166.66000000003</v>
      </c>
      <c r="H40" s="172">
        <f t="shared" si="5"/>
        <v>0.17178228311488092</v>
      </c>
    </row>
    <row r="41" spans="2:8" s="14" customFormat="1" ht="20.100000000000001" customHeight="1">
      <c r="B41" s="232" t="s">
        <v>95</v>
      </c>
      <c r="C41" s="225" t="s">
        <v>96</v>
      </c>
      <c r="D41" s="226"/>
      <c r="E41" s="175">
        <v>3687</v>
      </c>
      <c r="F41" s="176">
        <f>E41/SUM(E$41:E$44)</f>
        <v>0.53629090909090904</v>
      </c>
      <c r="G41" s="177">
        <v>1029296.3300000001</v>
      </c>
      <c r="H41" s="178">
        <f>G41/SUM(G$41:G$44)</f>
        <v>0.49964357369231138</v>
      </c>
    </row>
    <row r="42" spans="2:8" s="14" customFormat="1" ht="20.100000000000001" customHeight="1">
      <c r="B42" s="233"/>
      <c r="C42" s="205" t="s">
        <v>97</v>
      </c>
      <c r="D42" s="206"/>
      <c r="E42" s="167">
        <v>2692</v>
      </c>
      <c r="F42" s="168">
        <f t="shared" ref="F42:F44" si="6">E42/SUM(E$41:E$44)</f>
        <v>0.39156363636363634</v>
      </c>
      <c r="G42" s="169">
        <v>837464.09000000008</v>
      </c>
      <c r="H42" s="170">
        <f t="shared" ref="H42:H44" si="7">G42/SUM(G$41:G$44)</f>
        <v>0.40652389265448902</v>
      </c>
    </row>
    <row r="43" spans="2:8" s="14" customFormat="1" ht="20.100000000000001" customHeight="1">
      <c r="B43" s="234"/>
      <c r="C43" s="205" t="s">
        <v>150</v>
      </c>
      <c r="D43" s="206"/>
      <c r="E43" s="183">
        <v>273</v>
      </c>
      <c r="F43" s="168">
        <f t="shared" si="6"/>
        <v>3.9709090909090909E-2</v>
      </c>
      <c r="G43" s="169">
        <v>113884.78000000001</v>
      </c>
      <c r="H43" s="170">
        <f t="shared" si="7"/>
        <v>5.5282231957790695E-2</v>
      </c>
    </row>
    <row r="44" spans="2:8" s="14" customFormat="1" ht="20.100000000000001" customHeight="1">
      <c r="B44" s="235"/>
      <c r="C44" s="207" t="s">
        <v>98</v>
      </c>
      <c r="D44" s="208"/>
      <c r="E44" s="171">
        <v>223</v>
      </c>
      <c r="F44" s="172">
        <f t="shared" si="6"/>
        <v>3.2436363636363638E-2</v>
      </c>
      <c r="G44" s="173">
        <v>79415.98000000001</v>
      </c>
      <c r="H44" s="174">
        <f t="shared" si="7"/>
        <v>3.8550301695408871E-2</v>
      </c>
    </row>
    <row r="45" spans="2:8" s="14" customFormat="1" ht="20.100000000000001" customHeight="1">
      <c r="B45" s="227" t="s">
        <v>113</v>
      </c>
      <c r="C45" s="228"/>
      <c r="D45" s="229"/>
      <c r="E45" s="144">
        <f>SUM(E5:E44)</f>
        <v>50237</v>
      </c>
      <c r="F45" s="179">
        <f>E45/E$45</f>
        <v>1</v>
      </c>
      <c r="G45" s="180">
        <f>SUM(G5:G44)</f>
        <v>5045453.8500000015</v>
      </c>
      <c r="H45" s="181">
        <f>G45/G$45</f>
        <v>1</v>
      </c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50"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43:D43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>
      <c r="A1" s="13" t="s">
        <v>143</v>
      </c>
    </row>
    <row r="2" spans="1:13" s="14" customFormat="1" ht="20.100000000000001" customHeight="1"/>
    <row r="3" spans="1:13" s="14" customFormat="1" ht="31.5" customHeight="1">
      <c r="B3" s="240" t="s">
        <v>58</v>
      </c>
      <c r="C3" s="241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>
      <c r="B4" s="242" t="s">
        <v>27</v>
      </c>
      <c r="C4" s="243"/>
      <c r="D4" s="62">
        <v>3212</v>
      </c>
      <c r="E4" s="67">
        <v>59296.19999999999</v>
      </c>
      <c r="F4" s="67">
        <f>E4*1000/D4</f>
        <v>18460.83437110834</v>
      </c>
      <c r="G4" s="67">
        <v>50030</v>
      </c>
      <c r="H4" s="63">
        <f>F4/G4</f>
        <v>0.36899529024801797</v>
      </c>
      <c r="K4" s="14">
        <f>D4*G4</f>
        <v>160696360</v>
      </c>
      <c r="L4" s="14" t="s">
        <v>27</v>
      </c>
      <c r="M4" s="24">
        <f>G4-F4</f>
        <v>31569.16562889166</v>
      </c>
    </row>
    <row r="5" spans="1:13" s="14" customFormat="1" ht="20.100000000000001" customHeight="1">
      <c r="B5" s="238" t="s">
        <v>28</v>
      </c>
      <c r="C5" s="239"/>
      <c r="D5" s="64">
        <v>3311</v>
      </c>
      <c r="E5" s="68">
        <v>96338.669999999984</v>
      </c>
      <c r="F5" s="68">
        <f t="shared" ref="F5:F13" si="0">E5*1000/D5</f>
        <v>29096.547870733913</v>
      </c>
      <c r="G5" s="68">
        <v>104730</v>
      </c>
      <c r="H5" s="65">
        <f t="shared" ref="H5:H10" si="1">F5/G5</f>
        <v>0.27782438528343278</v>
      </c>
      <c r="K5" s="14">
        <f t="shared" ref="K5:K10" si="2">D5*G5</f>
        <v>346761030</v>
      </c>
      <c r="L5" s="14" t="s">
        <v>28</v>
      </c>
      <c r="M5" s="24">
        <f t="shared" ref="M5:M10" si="3">G5-F5</f>
        <v>75633.452129266079</v>
      </c>
    </row>
    <row r="6" spans="1:13" s="14" customFormat="1" ht="20.100000000000001" customHeight="1">
      <c r="B6" s="238" t="s">
        <v>29</v>
      </c>
      <c r="C6" s="239"/>
      <c r="D6" s="64">
        <v>6229</v>
      </c>
      <c r="E6" s="68">
        <v>573972.38</v>
      </c>
      <c r="F6" s="68">
        <f t="shared" si="0"/>
        <v>92145.188633809594</v>
      </c>
      <c r="G6" s="68">
        <v>166920</v>
      </c>
      <c r="H6" s="65">
        <f t="shared" si="1"/>
        <v>0.55203204309734955</v>
      </c>
      <c r="K6" s="14">
        <f t="shared" si="2"/>
        <v>1039744680</v>
      </c>
      <c r="L6" s="14" t="s">
        <v>29</v>
      </c>
      <c r="M6" s="24">
        <f t="shared" si="3"/>
        <v>74774.811366190406</v>
      </c>
    </row>
    <row r="7" spans="1:13" s="14" customFormat="1" ht="20.100000000000001" customHeight="1">
      <c r="B7" s="238" t="s">
        <v>30</v>
      </c>
      <c r="C7" s="239"/>
      <c r="D7" s="64">
        <v>3657</v>
      </c>
      <c r="E7" s="68">
        <v>436358.60000000003</v>
      </c>
      <c r="F7" s="68">
        <f t="shared" si="0"/>
        <v>119321.46568225323</v>
      </c>
      <c r="G7" s="68">
        <v>196160</v>
      </c>
      <c r="H7" s="65">
        <f t="shared" si="1"/>
        <v>0.60828642782551601</v>
      </c>
      <c r="K7" s="14">
        <f t="shared" si="2"/>
        <v>717357120</v>
      </c>
      <c r="L7" s="14" t="s">
        <v>30</v>
      </c>
      <c r="M7" s="24">
        <f t="shared" si="3"/>
        <v>76838.534317746773</v>
      </c>
    </row>
    <row r="8" spans="1:13" s="14" customFormat="1" ht="20.100000000000001" customHeight="1">
      <c r="B8" s="238" t="s">
        <v>31</v>
      </c>
      <c r="C8" s="239"/>
      <c r="D8" s="64">
        <v>2222</v>
      </c>
      <c r="E8" s="68">
        <v>336828.73000000004</v>
      </c>
      <c r="F8" s="68">
        <f t="shared" si="0"/>
        <v>151588.0873087309</v>
      </c>
      <c r="G8" s="68">
        <v>269310</v>
      </c>
      <c r="H8" s="65">
        <f t="shared" si="1"/>
        <v>0.56287582083372656</v>
      </c>
      <c r="K8" s="14">
        <f t="shared" si="2"/>
        <v>598406820</v>
      </c>
      <c r="L8" s="14" t="s">
        <v>31</v>
      </c>
      <c r="M8" s="24">
        <f t="shared" si="3"/>
        <v>117721.9126912691</v>
      </c>
    </row>
    <row r="9" spans="1:13" s="14" customFormat="1" ht="20.100000000000001" customHeight="1">
      <c r="B9" s="238" t="s">
        <v>32</v>
      </c>
      <c r="C9" s="239"/>
      <c r="D9" s="64">
        <v>2015</v>
      </c>
      <c r="E9" s="68">
        <v>370532.15</v>
      </c>
      <c r="F9" s="68">
        <f t="shared" si="0"/>
        <v>183886.92307692306</v>
      </c>
      <c r="G9" s="68">
        <v>308060</v>
      </c>
      <c r="H9" s="65">
        <f t="shared" si="1"/>
        <v>0.59691918157801427</v>
      </c>
      <c r="K9" s="14">
        <f t="shared" si="2"/>
        <v>620740900</v>
      </c>
      <c r="L9" s="14" t="s">
        <v>32</v>
      </c>
      <c r="M9" s="24">
        <f t="shared" si="3"/>
        <v>124173.07692307694</v>
      </c>
    </row>
    <row r="10" spans="1:13" s="14" customFormat="1" ht="20.100000000000001" customHeight="1">
      <c r="B10" s="244" t="s">
        <v>33</v>
      </c>
      <c r="C10" s="245"/>
      <c r="D10" s="72">
        <v>998</v>
      </c>
      <c r="E10" s="73">
        <v>203693.25999999998</v>
      </c>
      <c r="F10" s="73">
        <f t="shared" si="0"/>
        <v>204101.46292585167</v>
      </c>
      <c r="G10" s="73">
        <v>360650</v>
      </c>
      <c r="H10" s="75">
        <f t="shared" si="1"/>
        <v>0.56592669603729839</v>
      </c>
      <c r="K10" s="14">
        <f t="shared" si="2"/>
        <v>359928700</v>
      </c>
      <c r="L10" s="14" t="s">
        <v>33</v>
      </c>
      <c r="M10" s="24">
        <f t="shared" si="3"/>
        <v>156548.53707414833</v>
      </c>
    </row>
    <row r="11" spans="1:13" s="14" customFormat="1" ht="20.100000000000001" customHeight="1">
      <c r="B11" s="242" t="s">
        <v>65</v>
      </c>
      <c r="C11" s="243"/>
      <c r="D11" s="62">
        <f>SUM(D4:D5)</f>
        <v>6523</v>
      </c>
      <c r="E11" s="67">
        <f>SUM(E4:E5)</f>
        <v>155634.86999999997</v>
      </c>
      <c r="F11" s="67">
        <f t="shared" si="0"/>
        <v>23859.400582554033</v>
      </c>
      <c r="G11" s="82"/>
      <c r="H11" s="63">
        <f>SUM(E4:E5)*1000/SUM(K4:K5)</f>
        <v>0.30669544491213335</v>
      </c>
    </row>
    <row r="12" spans="1:13" s="14" customFormat="1" ht="20.100000000000001" customHeight="1">
      <c r="B12" s="244" t="s">
        <v>59</v>
      </c>
      <c r="C12" s="245"/>
      <c r="D12" s="66">
        <f>SUM(D6:D10)</f>
        <v>15121</v>
      </c>
      <c r="E12" s="78">
        <f>SUM(E6:E10)</f>
        <v>1921385.1199999999</v>
      </c>
      <c r="F12" s="69">
        <f t="shared" si="0"/>
        <v>127067.33152569273</v>
      </c>
      <c r="G12" s="83"/>
      <c r="H12" s="70">
        <f>SUM(E6:E10)*1000/SUM(K6:K10)</f>
        <v>0.57592400444362346</v>
      </c>
    </row>
    <row r="13" spans="1:13" s="14" customFormat="1" ht="20.100000000000001" customHeight="1">
      <c r="B13" s="240" t="s">
        <v>66</v>
      </c>
      <c r="C13" s="241"/>
      <c r="D13" s="71">
        <f>SUM(D11:D12)</f>
        <v>21644</v>
      </c>
      <c r="E13" s="79">
        <f>SUM(E11:E12)</f>
        <v>2077019.9899999998</v>
      </c>
      <c r="F13" s="74">
        <f t="shared" si="0"/>
        <v>95962.852984660858</v>
      </c>
      <c r="G13" s="77"/>
      <c r="H13" s="76">
        <f>SUM(E4:E10)*1000/SUM(K4:K10)</f>
        <v>0.54037900590685806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03月状況（表紙）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'03月状況（表紙）'!Print_Area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松永 達朗</cp:lastModifiedBy>
  <cp:lastPrinted>2018-11-09T01:45:55Z</cp:lastPrinted>
  <dcterms:created xsi:type="dcterms:W3CDTF">2003-07-11T02:30:35Z</dcterms:created>
  <dcterms:modified xsi:type="dcterms:W3CDTF">2020-05-07T01:31:36Z</dcterms:modified>
</cp:coreProperties>
</file>