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0年04月報告書\"/>
    </mc:Choice>
  </mc:AlternateContent>
  <bookViews>
    <workbookView xWindow="-915" yWindow="5130" windowWidth="15480" windowHeight="6480"/>
  </bookViews>
  <sheets>
    <sheet name="04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'04月状況（表紙）'!$A$1:$L$45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<sst xmlns="http://schemas.openxmlformats.org/spreadsheetml/2006/main" count="208" uniqueCount="154">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</sst>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61013</c:v>
                </c:pt>
                <c:pt idx="1">
                  <c:v>28772</c:v>
                </c:pt>
                <c:pt idx="2">
                  <c:v>15058</c:v>
                </c:pt>
                <c:pt idx="3">
                  <c:v>10143</c:v>
                </c:pt>
                <c:pt idx="4">
                  <c:v>13907</c:v>
                </c:pt>
                <c:pt idx="5">
                  <c:v>31760</c:v>
                </c:pt>
                <c:pt idx="6">
                  <c:v>40540</c:v>
                </c:pt>
                <c:pt idx="7">
                  <c:v>17462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24253</c:v>
                </c:pt>
                <c:pt idx="1">
                  <c:v>14980</c:v>
                </c:pt>
                <c:pt idx="2">
                  <c:v>9398</c:v>
                </c:pt>
                <c:pt idx="3">
                  <c:v>5084</c:v>
                </c:pt>
                <c:pt idx="4">
                  <c:v>6989</c:v>
                </c:pt>
                <c:pt idx="5">
                  <c:v>15157</c:v>
                </c:pt>
                <c:pt idx="6">
                  <c:v>24686</c:v>
                </c:pt>
                <c:pt idx="7">
                  <c:v>9527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20748</c:v>
                </c:pt>
                <c:pt idx="1">
                  <c:v>15557</c:v>
                </c:pt>
                <c:pt idx="2">
                  <c:v>9449</c:v>
                </c:pt>
                <c:pt idx="3">
                  <c:v>4731</c:v>
                </c:pt>
                <c:pt idx="4">
                  <c:v>7395</c:v>
                </c:pt>
                <c:pt idx="5">
                  <c:v>16241</c:v>
                </c:pt>
                <c:pt idx="6">
                  <c:v>24777</c:v>
                </c:pt>
                <c:pt idx="7">
                  <c:v>10920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5922992"/>
        <c:axId val="35592612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0.2402859873665775</c:v>
                </c:pt>
                <c:pt idx="1">
                  <c:v>0.32916181606519207</c:v>
                </c:pt>
                <c:pt idx="2">
                  <c:v>0.36910753804273322</c:v>
                </c:pt>
                <c:pt idx="3">
                  <c:v>0.30647931303669007</c:v>
                </c:pt>
                <c:pt idx="4">
                  <c:v>0.32</c:v>
                </c:pt>
                <c:pt idx="5">
                  <c:v>0.3161965377294837</c:v>
                </c:pt>
                <c:pt idx="6">
                  <c:v>0.3599193759641412</c:v>
                </c:pt>
                <c:pt idx="7">
                  <c:v>0.35261351682273612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925344"/>
        <c:axId val="355930048"/>
      </c:lineChart>
      <c:catAx>
        <c:axId val="355922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55926128"/>
        <c:crosses val="autoZero"/>
        <c:auto val="1"/>
        <c:lblAlgn val="ctr"/>
        <c:lblOffset val="100"/>
        <c:noMultiLvlLbl val="0"/>
      </c:catAx>
      <c:valAx>
        <c:axId val="35592612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55922992"/>
        <c:crosses val="autoZero"/>
        <c:crossBetween val="between"/>
      </c:valAx>
      <c:valAx>
        <c:axId val="3559300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5925344"/>
        <c:crosses val="max"/>
        <c:crossBetween val="between"/>
      </c:valAx>
      <c:catAx>
        <c:axId val="355925344"/>
        <c:scaling>
          <c:orientation val="minMax"/>
        </c:scaling>
        <c:delete val="1"/>
        <c:axPos val="b"/>
        <c:majorTickMark val="out"/>
        <c:minorTickMark val="none"/>
        <c:tickLblPos val="nextTo"/>
        <c:crossAx val="35593004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3697</c:v>
                </c:pt>
                <c:pt idx="1">
                  <c:v>2686</c:v>
                </c:pt>
                <c:pt idx="2">
                  <c:v>279</c:v>
                </c:pt>
                <c:pt idx="3">
                  <c:v>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1008602.5499999997</c:v>
                </c:pt>
                <c:pt idx="1">
                  <c:v>816675.30999999994</c:v>
                </c:pt>
                <c:pt idx="2">
                  <c:v>111325.50999999998</c:v>
                </c:pt>
                <c:pt idx="3">
                  <c:v>75388.200000000012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22930.32</c:v>
                </c:pt>
                <c:pt idx="1">
                  <c:v>980.89</c:v>
                </c:pt>
                <c:pt idx="2">
                  <c:v>23525.970000000005</c:v>
                </c:pt>
                <c:pt idx="3">
                  <c:v>339.69</c:v>
                </c:pt>
                <c:pt idx="4">
                  <c:v>130072.90999999999</c:v>
                </c:pt>
                <c:pt idx="5">
                  <c:v>8654.0499999999975</c:v>
                </c:pt>
                <c:pt idx="6">
                  <c:v>528082.15000000014</c:v>
                </c:pt>
                <c:pt idx="7">
                  <c:v>7411.3399999999992</c:v>
                </c:pt>
                <c:pt idx="8">
                  <c:v>6131.17</c:v>
                </c:pt>
                <c:pt idx="9">
                  <c:v>24491.74</c:v>
                </c:pt>
                <c:pt idx="10">
                  <c:v>10986.54</c:v>
                </c:pt>
                <c:pt idx="11">
                  <c:v>123526.78999999998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329688"/>
        <c:axId val="35632929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152</c:v>
                </c:pt>
                <c:pt idx="1">
                  <c:v>7</c:v>
                </c:pt>
                <c:pt idx="2">
                  <c:v>152</c:v>
                </c:pt>
                <c:pt idx="3">
                  <c:v>8</c:v>
                </c:pt>
                <c:pt idx="4">
                  <c:v>610</c:v>
                </c:pt>
                <c:pt idx="5">
                  <c:v>132</c:v>
                </c:pt>
                <c:pt idx="6">
                  <c:v>1940</c:v>
                </c:pt>
                <c:pt idx="7">
                  <c:v>31</c:v>
                </c:pt>
                <c:pt idx="8">
                  <c:v>29</c:v>
                </c:pt>
                <c:pt idx="9">
                  <c:v>83</c:v>
                </c:pt>
                <c:pt idx="10">
                  <c:v>43</c:v>
                </c:pt>
                <c:pt idx="11">
                  <c:v>1086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28904"/>
        <c:axId val="356334784"/>
      </c:lineChart>
      <c:catAx>
        <c:axId val="356328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6334784"/>
        <c:crosses val="autoZero"/>
        <c:auto val="1"/>
        <c:lblAlgn val="ctr"/>
        <c:lblOffset val="100"/>
        <c:noMultiLvlLbl val="0"/>
      </c:catAx>
      <c:valAx>
        <c:axId val="3563347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6328904"/>
        <c:crosses val="autoZero"/>
        <c:crossBetween val="between"/>
      </c:valAx>
      <c:valAx>
        <c:axId val="35632929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6329688"/>
        <c:crosses val="max"/>
        <c:crossBetween val="between"/>
      </c:valAx>
      <c:catAx>
        <c:axId val="356329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63292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17472.307692307691</c:v>
                </c:pt>
                <c:pt idx="1">
                  <c:v>27658.840624044045</c:v>
                </c:pt>
                <c:pt idx="2">
                  <c:v>87849.781709938819</c:v>
                </c:pt>
                <c:pt idx="3">
                  <c:v>112286.44547185201</c:v>
                </c:pt>
                <c:pt idx="4">
                  <c:v>147177.90528233146</c:v>
                </c:pt>
                <c:pt idx="5">
                  <c:v>180130.75025176234</c:v>
                </c:pt>
                <c:pt idx="6">
                  <c:v>196433.07847082493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930440"/>
        <c:axId val="35592338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3120</c:v>
                </c:pt>
                <c:pt idx="1">
                  <c:v>3269</c:v>
                </c:pt>
                <c:pt idx="2">
                  <c:v>6047</c:v>
                </c:pt>
                <c:pt idx="3">
                  <c:v>3677</c:v>
                </c:pt>
                <c:pt idx="4">
                  <c:v>2196</c:v>
                </c:pt>
                <c:pt idx="5">
                  <c:v>1986</c:v>
                </c:pt>
                <c:pt idx="6">
                  <c:v>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928872"/>
        <c:axId val="355928480"/>
      </c:lineChart>
      <c:catAx>
        <c:axId val="35592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5928480"/>
        <c:crosses val="autoZero"/>
        <c:auto val="1"/>
        <c:lblAlgn val="ctr"/>
        <c:lblOffset val="100"/>
        <c:noMultiLvlLbl val="0"/>
      </c:catAx>
      <c:valAx>
        <c:axId val="3559284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5928872"/>
        <c:crosses val="autoZero"/>
        <c:crossBetween val="between"/>
      </c:valAx>
      <c:valAx>
        <c:axId val="35592338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55930440"/>
        <c:crosses val="max"/>
        <c:crossBetween val="between"/>
      </c:valAx>
      <c:catAx>
        <c:axId val="35593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92338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262848"/>
        <c:axId val="39925971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17472.307692307691</c:v>
                </c:pt>
                <c:pt idx="1">
                  <c:v>27658.840624044045</c:v>
                </c:pt>
                <c:pt idx="2">
                  <c:v>87849.781709938819</c:v>
                </c:pt>
                <c:pt idx="3">
                  <c:v>112286.44547185201</c:v>
                </c:pt>
                <c:pt idx="4">
                  <c:v>147177.90528233146</c:v>
                </c:pt>
                <c:pt idx="5">
                  <c:v>180130.75025176234</c:v>
                </c:pt>
                <c:pt idx="6">
                  <c:v>196433.07847082493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256576"/>
        <c:axId val="399260888"/>
      </c:barChart>
      <c:catAx>
        <c:axId val="39926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259712"/>
        <c:crosses val="autoZero"/>
        <c:auto val="1"/>
        <c:lblAlgn val="ctr"/>
        <c:lblOffset val="100"/>
        <c:noMultiLvlLbl val="0"/>
      </c:catAx>
      <c:valAx>
        <c:axId val="3992597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262848"/>
        <c:crosses val="autoZero"/>
        <c:crossBetween val="between"/>
      </c:valAx>
      <c:valAx>
        <c:axId val="39926088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99256576"/>
        <c:crosses val="max"/>
        <c:crossBetween val="between"/>
      </c:valAx>
      <c:catAx>
        <c:axId val="39925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26088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7480</c:v>
                </c:pt>
                <c:pt idx="1">
                  <c:v>5349</c:v>
                </c:pt>
                <c:pt idx="2">
                  <c:v>8660</c:v>
                </c:pt>
                <c:pt idx="3">
                  <c:v>5217</c:v>
                </c:pt>
                <c:pt idx="4">
                  <c:v>4291</c:v>
                </c:pt>
                <c:pt idx="5">
                  <c:v>5278</c:v>
                </c:pt>
                <c:pt idx="6">
                  <c:v>3096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934</c:v>
                </c:pt>
                <c:pt idx="1">
                  <c:v>808</c:v>
                </c:pt>
                <c:pt idx="2">
                  <c:v>776</c:v>
                </c:pt>
                <c:pt idx="3">
                  <c:v>615</c:v>
                </c:pt>
                <c:pt idx="4">
                  <c:v>481</c:v>
                </c:pt>
                <c:pt idx="5">
                  <c:v>495</c:v>
                </c:pt>
                <c:pt idx="6">
                  <c:v>312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3371</c:v>
                </c:pt>
                <c:pt idx="1">
                  <c:v>2480</c:v>
                </c:pt>
                <c:pt idx="2">
                  <c:v>4929</c:v>
                </c:pt>
                <c:pt idx="3">
                  <c:v>2976</c:v>
                </c:pt>
                <c:pt idx="4">
                  <c:v>2570</c:v>
                </c:pt>
                <c:pt idx="5">
                  <c:v>3467</c:v>
                </c:pt>
                <c:pt idx="6">
                  <c:v>1975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1320</c:v>
                </c:pt>
                <c:pt idx="1">
                  <c:v>1114</c:v>
                </c:pt>
                <c:pt idx="2">
                  <c:v>778</c:v>
                </c:pt>
                <c:pt idx="3">
                  <c:v>266</c:v>
                </c:pt>
                <c:pt idx="4">
                  <c:v>380</c:v>
                </c:pt>
                <c:pt idx="5">
                  <c:v>818</c:v>
                </c:pt>
                <c:pt idx="6">
                  <c:v>2319</c:v>
                </c:pt>
                <c:pt idx="7">
                  <c:v>485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873</c:v>
                </c:pt>
                <c:pt idx="1">
                  <c:v>1030</c:v>
                </c:pt>
                <c:pt idx="2">
                  <c:v>480</c:v>
                </c:pt>
                <c:pt idx="3">
                  <c:v>161</c:v>
                </c:pt>
                <c:pt idx="4">
                  <c:v>272</c:v>
                </c:pt>
                <c:pt idx="5">
                  <c:v>616</c:v>
                </c:pt>
                <c:pt idx="6">
                  <c:v>1535</c:v>
                </c:pt>
                <c:pt idx="7">
                  <c:v>382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1234</c:v>
                </c:pt>
                <c:pt idx="1">
                  <c:v>1172</c:v>
                </c:pt>
                <c:pt idx="2">
                  <c:v>865</c:v>
                </c:pt>
                <c:pt idx="3">
                  <c:v>348</c:v>
                </c:pt>
                <c:pt idx="4">
                  <c:v>501</c:v>
                </c:pt>
                <c:pt idx="5">
                  <c:v>1405</c:v>
                </c:pt>
                <c:pt idx="6">
                  <c:v>2287</c:v>
                </c:pt>
                <c:pt idx="7">
                  <c:v>848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810</c:v>
                </c:pt>
                <c:pt idx="1">
                  <c:v>741</c:v>
                </c:pt>
                <c:pt idx="2">
                  <c:v>535</c:v>
                </c:pt>
                <c:pt idx="3">
                  <c:v>208</c:v>
                </c:pt>
                <c:pt idx="4">
                  <c:v>338</c:v>
                </c:pt>
                <c:pt idx="5">
                  <c:v>713</c:v>
                </c:pt>
                <c:pt idx="6">
                  <c:v>1420</c:v>
                </c:pt>
                <c:pt idx="7">
                  <c:v>452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621</c:v>
                </c:pt>
                <c:pt idx="1">
                  <c:v>587</c:v>
                </c:pt>
                <c:pt idx="2">
                  <c:v>447</c:v>
                </c:pt>
                <c:pt idx="3">
                  <c:v>197</c:v>
                </c:pt>
                <c:pt idx="4">
                  <c:v>262</c:v>
                </c:pt>
                <c:pt idx="5">
                  <c:v>598</c:v>
                </c:pt>
                <c:pt idx="6">
                  <c:v>1240</c:v>
                </c:pt>
                <c:pt idx="7">
                  <c:v>339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878</c:v>
                </c:pt>
                <c:pt idx="1">
                  <c:v>658</c:v>
                </c:pt>
                <c:pt idx="2">
                  <c:v>481</c:v>
                </c:pt>
                <c:pt idx="3">
                  <c:v>202</c:v>
                </c:pt>
                <c:pt idx="4">
                  <c:v>351</c:v>
                </c:pt>
                <c:pt idx="5">
                  <c:v>734</c:v>
                </c:pt>
                <c:pt idx="6">
                  <c:v>1431</c:v>
                </c:pt>
                <c:pt idx="7">
                  <c:v>543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541</c:v>
                </c:pt>
                <c:pt idx="1">
                  <c:v>396</c:v>
                </c:pt>
                <c:pt idx="2">
                  <c:v>296</c:v>
                </c:pt>
                <c:pt idx="3">
                  <c:v>108</c:v>
                </c:pt>
                <c:pt idx="4">
                  <c:v>193</c:v>
                </c:pt>
                <c:pt idx="5">
                  <c:v>458</c:v>
                </c:pt>
                <c:pt idx="6">
                  <c:v>763</c:v>
                </c:pt>
                <c:pt idx="7">
                  <c:v>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923776"/>
        <c:axId val="355924168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0.13948578920468435</c:v>
                </c:pt>
                <c:pt idx="1">
                  <c:v>0.18659331303009463</c:v>
                </c:pt>
                <c:pt idx="2">
                  <c:v>0.20597442563803259</c:v>
                </c:pt>
                <c:pt idx="3">
                  <c:v>0.15180845644421803</c:v>
                </c:pt>
                <c:pt idx="4">
                  <c:v>0.15969132369299222</c:v>
                </c:pt>
                <c:pt idx="5">
                  <c:v>0.17013822536467291</c:v>
                </c:pt>
                <c:pt idx="6">
                  <c:v>0.22228736631421467</c:v>
                </c:pt>
                <c:pt idx="7">
                  <c:v>0.1657944930796694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927696"/>
        <c:axId val="355924560"/>
      </c:lineChart>
      <c:catAx>
        <c:axId val="35592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55924168"/>
        <c:crosses val="autoZero"/>
        <c:auto val="1"/>
        <c:lblAlgn val="ctr"/>
        <c:lblOffset val="100"/>
        <c:noMultiLvlLbl val="0"/>
      </c:catAx>
      <c:valAx>
        <c:axId val="3559241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5923776"/>
        <c:crosses val="autoZero"/>
        <c:crossBetween val="between"/>
      </c:valAx>
      <c:valAx>
        <c:axId val="35592456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5927696"/>
        <c:crosses val="max"/>
        <c:crossBetween val="between"/>
      </c:valAx>
      <c:catAx>
        <c:axId val="355927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9245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0.61899641577060927</c:v>
                </c:pt>
                <c:pt idx="1">
                  <c:v>0.61529918089684854</c:v>
                </c:pt>
                <c:pt idx="2">
                  <c:v>0.56273447269695709</c:v>
                </c:pt>
                <c:pt idx="3">
                  <c:v>0.58662092624356776</c:v>
                </c:pt>
                <c:pt idx="4">
                  <c:v>0.60773480662983426</c:v>
                </c:pt>
                <c:pt idx="5">
                  <c:v>0.63003121406275664</c:v>
                </c:pt>
                <c:pt idx="6">
                  <c:v>0.6243754073430372</c:v>
                </c:pt>
                <c:pt idx="7">
                  <c:v>0.60605360443622924</c:v>
                </c:pt>
                <c:pt idx="8">
                  <c:v>0.61289601949634442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0.191636798088411</c:v>
                </c:pt>
                <c:pt idx="1">
                  <c:v>0.19561293905317229</c:v>
                </c:pt>
                <c:pt idx="2">
                  <c:v>0.19028761984160067</c:v>
                </c:pt>
                <c:pt idx="3">
                  <c:v>0.16409376786735277</c:v>
                </c:pt>
                <c:pt idx="4">
                  <c:v>0.1460635359116022</c:v>
                </c:pt>
                <c:pt idx="5">
                  <c:v>0.10727780515853458</c:v>
                </c:pt>
                <c:pt idx="6">
                  <c:v>0.14512274603519443</c:v>
                </c:pt>
                <c:pt idx="7">
                  <c:v>0.14163585951940849</c:v>
                </c:pt>
                <c:pt idx="8">
                  <c:v>0.16056051990251827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6.224611708482676E-2</c:v>
                </c:pt>
                <c:pt idx="1">
                  <c:v>6.6500069415521307E-2</c:v>
                </c:pt>
                <c:pt idx="2">
                  <c:v>0.10962901208837016</c:v>
                </c:pt>
                <c:pt idx="3">
                  <c:v>4.0022870211549454E-2</c:v>
                </c:pt>
                <c:pt idx="4">
                  <c:v>0.11602209944751381</c:v>
                </c:pt>
                <c:pt idx="5">
                  <c:v>9.8242155413175616E-2</c:v>
                </c:pt>
                <c:pt idx="6">
                  <c:v>0.10355565211094214</c:v>
                </c:pt>
                <c:pt idx="7">
                  <c:v>7.2319778188539741E-2</c:v>
                </c:pt>
                <c:pt idx="8">
                  <c:v>8.6779041429731932E-2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0.12712066905615294</c:v>
                </c:pt>
                <c:pt idx="1">
                  <c:v>0.12258781063445787</c:v>
                </c:pt>
                <c:pt idx="2">
                  <c:v>0.1373488953730721</c:v>
                </c:pt>
                <c:pt idx="3">
                  <c:v>0.20926243567753003</c:v>
                </c:pt>
                <c:pt idx="4">
                  <c:v>0.13017955801104972</c:v>
                </c:pt>
                <c:pt idx="5">
                  <c:v>0.1644488253655331</c:v>
                </c:pt>
                <c:pt idx="6">
                  <c:v>0.12694619451082628</c:v>
                </c:pt>
                <c:pt idx="7">
                  <c:v>0.17999075785582255</c:v>
                </c:pt>
                <c:pt idx="8">
                  <c:v>0.13976441917140536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928088"/>
        <c:axId val="355924952"/>
      </c:barChart>
      <c:catAx>
        <c:axId val="35592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5924952"/>
        <c:crosses val="autoZero"/>
        <c:auto val="1"/>
        <c:lblAlgn val="ctr"/>
        <c:lblOffset val="100"/>
        <c:noMultiLvlLbl val="0"/>
      </c:catAx>
      <c:valAx>
        <c:axId val="3559249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592808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0.37034857774262081</c:v>
                </c:pt>
                <c:pt idx="1">
                  <c:v>0.41666181965793753</c:v>
                </c:pt>
                <c:pt idx="2">
                  <c:v>0.33973920197997687</c:v>
                </c:pt>
                <c:pt idx="3">
                  <c:v>0.3308939790125936</c:v>
                </c:pt>
                <c:pt idx="4">
                  <c:v>0.38385396756854662</c:v>
                </c:pt>
                <c:pt idx="5">
                  <c:v>0.35774585818648019</c:v>
                </c:pt>
                <c:pt idx="6">
                  <c:v>0.38616508389161364</c:v>
                </c:pt>
                <c:pt idx="7">
                  <c:v>0.35942741039226084</c:v>
                </c:pt>
                <c:pt idx="8">
                  <c:v>0.37421036020956672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3.7844839905378881E-2</c:v>
                </c:pt>
                <c:pt idx="1">
                  <c:v>3.9787372103421037E-2</c:v>
                </c:pt>
                <c:pt idx="2">
                  <c:v>3.385321249399257E-2</c:v>
                </c:pt>
                <c:pt idx="3">
                  <c:v>2.8167955400980063E-2</c:v>
                </c:pt>
                <c:pt idx="4">
                  <c:v>2.8470135651137603E-2</c:v>
                </c:pt>
                <c:pt idx="5">
                  <c:v>1.9480397647634165E-2</c:v>
                </c:pt>
                <c:pt idx="6">
                  <c:v>2.5929328420016551E-2</c:v>
                </c:pt>
                <c:pt idx="7">
                  <c:v>2.6501243475409608E-2</c:v>
                </c:pt>
                <c:pt idx="8">
                  <c:v>2.9796169162906044E-2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0.14456718758217396</c:v>
                </c:pt>
                <c:pt idx="1">
                  <c:v>0.14714662739848244</c:v>
                </c:pt>
                <c:pt idx="2">
                  <c:v>0.22569905969144705</c:v>
                </c:pt>
                <c:pt idx="3">
                  <c:v>7.8261336174864776E-2</c:v>
                </c:pt>
                <c:pt idx="4">
                  <c:v>0.21622714551825586</c:v>
                </c:pt>
                <c:pt idx="5">
                  <c:v>0.19240632211745354</c:v>
                </c:pt>
                <c:pt idx="6">
                  <c:v>0.22402961214451017</c:v>
                </c:pt>
                <c:pt idx="7">
                  <c:v>0.1310534832019753</c:v>
                </c:pt>
                <c:pt idx="8">
                  <c:v>0.1823742631400507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0.44723939476982633</c:v>
                </c:pt>
                <c:pt idx="1">
                  <c:v>0.39640418084015899</c:v>
                </c:pt>
                <c:pt idx="2">
                  <c:v>0.4007085258345835</c:v>
                </c:pt>
                <c:pt idx="3">
                  <c:v>0.56267672941156155</c:v>
                </c:pt>
                <c:pt idx="4">
                  <c:v>0.37144875126205984</c:v>
                </c:pt>
                <c:pt idx="5">
                  <c:v>0.43036742204843204</c:v>
                </c:pt>
                <c:pt idx="6">
                  <c:v>0.3638759755438597</c:v>
                </c:pt>
                <c:pt idx="7">
                  <c:v>0.48301786293035431</c:v>
                </c:pt>
                <c:pt idx="8">
                  <c:v>0.41361920748747644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6332824"/>
        <c:axId val="356330864"/>
      </c:barChart>
      <c:catAx>
        <c:axId val="356332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6330864"/>
        <c:crosses val="autoZero"/>
        <c:auto val="1"/>
        <c:lblAlgn val="ctr"/>
        <c:lblOffset val="100"/>
        <c:noMultiLvlLbl val="0"/>
      </c:catAx>
      <c:valAx>
        <c:axId val="35633086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633282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269564.84999999992</c:v>
                </c:pt>
                <c:pt idx="1">
                  <c:v>15312.76</c:v>
                </c:pt>
                <c:pt idx="2">
                  <c:v>80287.970000000016</c:v>
                </c:pt>
                <c:pt idx="3">
                  <c:v>12755.030000000002</c:v>
                </c:pt>
                <c:pt idx="4">
                  <c:v>41724.61</c:v>
                </c:pt>
                <c:pt idx="5">
                  <c:v>689841.40999999992</c:v>
                </c:pt>
                <c:pt idx="6">
                  <c:v>248930.06</c:v>
                </c:pt>
                <c:pt idx="7">
                  <c:v>125923.35999999999</c:v>
                </c:pt>
                <c:pt idx="8">
                  <c:v>13093.560000000005</c:v>
                </c:pt>
                <c:pt idx="9">
                  <c:v>0</c:v>
                </c:pt>
                <c:pt idx="10">
                  <c:v>107389.22000000002</c:v>
                </c:pt>
                <c:pt idx="11">
                  <c:v>215470.02999999997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331648"/>
        <c:axId val="35633556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4692</c:v>
                </c:pt>
                <c:pt idx="1">
                  <c:v>225</c:v>
                </c:pt>
                <c:pt idx="2">
                  <c:v>1716</c:v>
                </c:pt>
                <c:pt idx="3">
                  <c:v>312</c:v>
                </c:pt>
                <c:pt idx="4">
                  <c:v>3370</c:v>
                </c:pt>
                <c:pt idx="5">
                  <c:v>6276</c:v>
                </c:pt>
                <c:pt idx="6">
                  <c:v>3058</c:v>
                </c:pt>
                <c:pt idx="7">
                  <c:v>960</c:v>
                </c:pt>
                <c:pt idx="8">
                  <c:v>157</c:v>
                </c:pt>
                <c:pt idx="9">
                  <c:v>0</c:v>
                </c:pt>
                <c:pt idx="10">
                  <c:v>8375</c:v>
                </c:pt>
                <c:pt idx="11">
                  <c:v>1038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31256"/>
        <c:axId val="356335176"/>
      </c:lineChart>
      <c:catAx>
        <c:axId val="356331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6335176"/>
        <c:crosses val="autoZero"/>
        <c:auto val="1"/>
        <c:lblAlgn val="ctr"/>
        <c:lblOffset val="100"/>
        <c:noMultiLvlLbl val="0"/>
      </c:catAx>
      <c:valAx>
        <c:axId val="3563351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6331256"/>
        <c:crosses val="autoZero"/>
        <c:crossBetween val="between"/>
      </c:valAx>
      <c:valAx>
        <c:axId val="35633556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6331648"/>
        <c:crosses val="max"/>
        <c:crossBetween val="between"/>
      </c:valAx>
      <c:catAx>
        <c:axId val="35633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63355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45.55</c:v>
                </c:pt>
                <c:pt idx="2">
                  <c:v>15831.330000000002</c:v>
                </c:pt>
                <c:pt idx="3">
                  <c:v>3091.1899999999996</c:v>
                </c:pt>
                <c:pt idx="4">
                  <c:v>3658.6900000000005</c:v>
                </c:pt>
                <c:pt idx="5">
                  <c:v>0</c:v>
                </c:pt>
                <c:pt idx="6">
                  <c:v>73839</c:v>
                </c:pt>
                <c:pt idx="7">
                  <c:v>1617.05</c:v>
                </c:pt>
                <c:pt idx="8">
                  <c:v>568.49</c:v>
                </c:pt>
                <c:pt idx="9">
                  <c:v>0</c:v>
                </c:pt>
                <c:pt idx="10">
                  <c:v>26184.609999999997</c:v>
                </c:pt>
                <c:pt idx="11">
                  <c:v>20103.300000000003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333608"/>
        <c:axId val="35633321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509</c:v>
                </c:pt>
                <c:pt idx="3">
                  <c:v>87</c:v>
                </c:pt>
                <c:pt idx="4">
                  <c:v>334</c:v>
                </c:pt>
                <c:pt idx="5">
                  <c:v>0</c:v>
                </c:pt>
                <c:pt idx="6">
                  <c:v>2243</c:v>
                </c:pt>
                <c:pt idx="7">
                  <c:v>36</c:v>
                </c:pt>
                <c:pt idx="8">
                  <c:v>10</c:v>
                </c:pt>
                <c:pt idx="9">
                  <c:v>0</c:v>
                </c:pt>
                <c:pt idx="10">
                  <c:v>4435</c:v>
                </c:pt>
                <c:pt idx="11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30472"/>
        <c:axId val="356330080"/>
      </c:lineChart>
      <c:catAx>
        <c:axId val="356330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6330080"/>
        <c:crosses val="autoZero"/>
        <c:auto val="1"/>
        <c:lblAlgn val="ctr"/>
        <c:lblOffset val="100"/>
        <c:noMultiLvlLbl val="0"/>
      </c:catAx>
      <c:valAx>
        <c:axId val="3563300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6330472"/>
        <c:crosses val="autoZero"/>
        <c:crossBetween val="between"/>
      </c:valAx>
      <c:valAx>
        <c:axId val="35633321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6333608"/>
        <c:crosses val="max"/>
        <c:crossBetween val="between"/>
      </c:valAx>
      <c:catAx>
        <c:axId val="356333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63332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34.9%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26.4%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52.6%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57.2%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54.5%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702803</v>
      </c>
      <c r="D5" s="30">
        <f>SUM(E5:F5)</f>
        <v>219892</v>
      </c>
      <c r="E5" s="31">
        <f>SUM(E6:E13)</f>
        <v>110074</v>
      </c>
      <c r="F5" s="32">
        <f t="shared" ref="F5:G5" si="0">SUM(F6:F13)</f>
        <v>109818</v>
      </c>
      <c r="G5" s="29">
        <f t="shared" si="0"/>
        <v>218655</v>
      </c>
      <c r="H5" s="33">
        <f>D5/C5</f>
        <v>0.31287857336977787</v>
      </c>
      <c r="I5" s="26"/>
      <c r="J5" s="24">
        <f t="shared" ref="J5:J13" si="1">C5-D5-G5</f>
        <v>264256</v>
      </c>
      <c r="K5" s="58">
        <f>E5/C5</f>
        <v>0.15662141453579453</v>
      </c>
      <c r="L5" s="58">
        <f>F5/C5</f>
        <v>0.15625715883398336</v>
      </c>
    </row>
    <row r="6" spans="1:12" ht="20.100000000000001" customHeight="1" thickTop="1" x14ac:dyDescent="0.15">
      <c r="B6" s="18" t="s">
        <v>18</v>
      </c>
      <c r="C6" s="34">
        <v>187281</v>
      </c>
      <c r="D6" s="35">
        <f t="shared" ref="D6:D13" si="2">SUM(E6:F6)</f>
        <v>45001</v>
      </c>
      <c r="E6" s="36">
        <v>24253</v>
      </c>
      <c r="F6" s="37">
        <v>20748</v>
      </c>
      <c r="G6" s="34">
        <v>61013</v>
      </c>
      <c r="H6" s="38">
        <f t="shared" ref="H6:H13" si="3">D6/C6</f>
        <v>0.2402859873665775</v>
      </c>
      <c r="I6" s="26"/>
      <c r="J6" s="24">
        <f t="shared" si="1"/>
        <v>81267</v>
      </c>
      <c r="K6" s="58">
        <f t="shared" ref="K6:K13" si="4">E6/C6</f>
        <v>0.1295005900224796</v>
      </c>
      <c r="L6" s="58">
        <f t="shared" ref="L6:L13" si="5">F6/C6</f>
        <v>0.11078539734409791</v>
      </c>
    </row>
    <row r="7" spans="1:12" ht="20.100000000000001" customHeight="1" x14ac:dyDescent="0.15">
      <c r="B7" s="19" t="s">
        <v>19</v>
      </c>
      <c r="C7" s="39">
        <v>92772</v>
      </c>
      <c r="D7" s="40">
        <f t="shared" si="2"/>
        <v>30537</v>
      </c>
      <c r="E7" s="41">
        <v>14980</v>
      </c>
      <c r="F7" s="42">
        <v>15557</v>
      </c>
      <c r="G7" s="39">
        <v>28772</v>
      </c>
      <c r="H7" s="43">
        <f t="shared" si="3"/>
        <v>0.32916181606519207</v>
      </c>
      <c r="I7" s="26"/>
      <c r="J7" s="24">
        <f t="shared" si="1"/>
        <v>33463</v>
      </c>
      <c r="K7" s="58">
        <f t="shared" si="4"/>
        <v>0.16147113353166903</v>
      </c>
      <c r="L7" s="58">
        <f t="shared" si="5"/>
        <v>0.16769068253352304</v>
      </c>
    </row>
    <row r="8" spans="1:12" ht="20.100000000000001" customHeight="1" x14ac:dyDescent="0.15">
      <c r="B8" s="19" t="s">
        <v>20</v>
      </c>
      <c r="C8" s="39">
        <v>51061</v>
      </c>
      <c r="D8" s="40">
        <f t="shared" si="2"/>
        <v>18847</v>
      </c>
      <c r="E8" s="41">
        <v>9398</v>
      </c>
      <c r="F8" s="42">
        <v>9449</v>
      </c>
      <c r="G8" s="39">
        <v>15058</v>
      </c>
      <c r="H8" s="43">
        <f t="shared" si="3"/>
        <v>0.36910753804273322</v>
      </c>
      <c r="I8" s="26"/>
      <c r="J8" s="24">
        <f t="shared" si="1"/>
        <v>17156</v>
      </c>
      <c r="K8" s="58">
        <f t="shared" si="4"/>
        <v>0.18405436634613501</v>
      </c>
      <c r="L8" s="58">
        <f t="shared" si="5"/>
        <v>0.18505317169659818</v>
      </c>
    </row>
    <row r="9" spans="1:12" ht="20.100000000000001" customHeight="1" x14ac:dyDescent="0.15">
      <c r="B9" s="19" t="s">
        <v>21</v>
      </c>
      <c r="C9" s="39">
        <v>32025</v>
      </c>
      <c r="D9" s="40">
        <f t="shared" si="2"/>
        <v>9815</v>
      </c>
      <c r="E9" s="41">
        <v>5084</v>
      </c>
      <c r="F9" s="42">
        <v>4731</v>
      </c>
      <c r="G9" s="39">
        <v>10143</v>
      </c>
      <c r="H9" s="43">
        <f t="shared" si="3"/>
        <v>0.30647931303669007</v>
      </c>
      <c r="I9" s="26"/>
      <c r="J9" s="24">
        <f t="shared" si="1"/>
        <v>12067</v>
      </c>
      <c r="K9" s="58">
        <f t="shared" si="4"/>
        <v>0.15875097580015612</v>
      </c>
      <c r="L9" s="58">
        <f t="shared" si="5"/>
        <v>0.14772833723653395</v>
      </c>
    </row>
    <row r="10" spans="1:12" ht="20.100000000000001" customHeight="1" x14ac:dyDescent="0.15">
      <c r="B10" s="19" t="s">
        <v>22</v>
      </c>
      <c r="C10" s="39">
        <v>44950</v>
      </c>
      <c r="D10" s="40">
        <f t="shared" si="2"/>
        <v>14384</v>
      </c>
      <c r="E10" s="41">
        <v>6989</v>
      </c>
      <c r="F10" s="42">
        <v>7395</v>
      </c>
      <c r="G10" s="39">
        <v>13907</v>
      </c>
      <c r="H10" s="43">
        <f t="shared" si="3"/>
        <v>0.32</v>
      </c>
      <c r="I10" s="26"/>
      <c r="J10" s="24">
        <f t="shared" si="1"/>
        <v>16659</v>
      </c>
      <c r="K10" s="58">
        <f t="shared" si="4"/>
        <v>0.15548387096774194</v>
      </c>
      <c r="L10" s="58">
        <f t="shared" si="5"/>
        <v>0.16451612903225807</v>
      </c>
    </row>
    <row r="11" spans="1:12" ht="20.100000000000001" customHeight="1" x14ac:dyDescent="0.15">
      <c r="B11" s="19" t="s">
        <v>23</v>
      </c>
      <c r="C11" s="39">
        <v>99299</v>
      </c>
      <c r="D11" s="40">
        <f t="shared" si="2"/>
        <v>31398</v>
      </c>
      <c r="E11" s="41">
        <v>15157</v>
      </c>
      <c r="F11" s="42">
        <v>16241</v>
      </c>
      <c r="G11" s="39">
        <v>31760</v>
      </c>
      <c r="H11" s="43">
        <f t="shared" si="3"/>
        <v>0.3161965377294837</v>
      </c>
      <c r="I11" s="26"/>
      <c r="J11" s="24">
        <f t="shared" si="1"/>
        <v>36141</v>
      </c>
      <c r="K11" s="58">
        <f t="shared" si="4"/>
        <v>0.15264000644518072</v>
      </c>
      <c r="L11" s="58">
        <f t="shared" si="5"/>
        <v>0.16355653128430298</v>
      </c>
    </row>
    <row r="12" spans="1:12" ht="20.100000000000001" customHeight="1" x14ac:dyDescent="0.15">
      <c r="B12" s="19" t="s">
        <v>24</v>
      </c>
      <c r="C12" s="39">
        <v>137428</v>
      </c>
      <c r="D12" s="40">
        <f t="shared" si="2"/>
        <v>49463</v>
      </c>
      <c r="E12" s="41">
        <v>24686</v>
      </c>
      <c r="F12" s="42">
        <v>24777</v>
      </c>
      <c r="G12" s="39">
        <v>40540</v>
      </c>
      <c r="H12" s="43">
        <f t="shared" si="3"/>
        <v>0.3599193759641412</v>
      </c>
      <c r="I12" s="26"/>
      <c r="J12" s="24">
        <f t="shared" si="1"/>
        <v>47425</v>
      </c>
      <c r="K12" s="58">
        <f t="shared" si="4"/>
        <v>0.17962860552434728</v>
      </c>
      <c r="L12" s="58">
        <f t="shared" si="5"/>
        <v>0.18029077043979394</v>
      </c>
    </row>
    <row r="13" spans="1:12" ht="20.100000000000001" customHeight="1" x14ac:dyDescent="0.15">
      <c r="B13" s="19" t="s">
        <v>25</v>
      </c>
      <c r="C13" s="39">
        <v>57987</v>
      </c>
      <c r="D13" s="40">
        <f t="shared" si="2"/>
        <v>20447</v>
      </c>
      <c r="E13" s="41">
        <v>9527</v>
      </c>
      <c r="F13" s="42">
        <v>10920</v>
      </c>
      <c r="G13" s="39">
        <v>17462</v>
      </c>
      <c r="H13" s="43">
        <f t="shared" si="3"/>
        <v>0.35261351682273612</v>
      </c>
      <c r="I13" s="26"/>
      <c r="J13" s="24">
        <f t="shared" si="1"/>
        <v>20078</v>
      </c>
      <c r="K13" s="58">
        <f t="shared" si="4"/>
        <v>0.16429544553089487</v>
      </c>
      <c r="L13" s="58">
        <f t="shared" si="5"/>
        <v>0.18831807129184128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7480</v>
      </c>
      <c r="E4" s="46">
        <f t="shared" ref="E4:K4" si="0">SUM(E5:E7)</f>
        <v>5349</v>
      </c>
      <c r="F4" s="46">
        <f t="shared" si="0"/>
        <v>8660</v>
      </c>
      <c r="G4" s="46">
        <f t="shared" si="0"/>
        <v>5217</v>
      </c>
      <c r="H4" s="46">
        <f t="shared" si="0"/>
        <v>4291</v>
      </c>
      <c r="I4" s="46">
        <f t="shared" si="0"/>
        <v>5278</v>
      </c>
      <c r="J4" s="45">
        <f t="shared" si="0"/>
        <v>3096</v>
      </c>
      <c r="K4" s="47">
        <f t="shared" si="0"/>
        <v>39371</v>
      </c>
      <c r="L4" s="55">
        <f>K4/人口統計!D5</f>
        <v>0.17904698670256308</v>
      </c>
    </row>
    <row r="5" spans="1:12" ht="20.100000000000001" customHeight="1" x14ac:dyDescent="0.15">
      <c r="B5" s="117"/>
      <c r="C5" s="118" t="s">
        <v>15</v>
      </c>
      <c r="D5" s="48">
        <v>934</v>
      </c>
      <c r="E5" s="49">
        <v>808</v>
      </c>
      <c r="F5" s="49">
        <v>776</v>
      </c>
      <c r="G5" s="49">
        <v>615</v>
      </c>
      <c r="H5" s="49">
        <v>481</v>
      </c>
      <c r="I5" s="49">
        <v>495</v>
      </c>
      <c r="J5" s="48">
        <v>312</v>
      </c>
      <c r="K5" s="50">
        <f>SUM(D5:J5)</f>
        <v>4421</v>
      </c>
      <c r="L5" s="56">
        <f>K5/人口統計!D5</f>
        <v>2.0105324431993889E-2</v>
      </c>
    </row>
    <row r="6" spans="1:12" ht="20.100000000000001" customHeight="1" x14ac:dyDescent="0.15">
      <c r="B6" s="117"/>
      <c r="C6" s="118" t="s">
        <v>145</v>
      </c>
      <c r="D6" s="48">
        <v>3175</v>
      </c>
      <c r="E6" s="49">
        <v>2061</v>
      </c>
      <c r="F6" s="49">
        <v>2955</v>
      </c>
      <c r="G6" s="49">
        <v>1626</v>
      </c>
      <c r="H6" s="49">
        <v>1240</v>
      </c>
      <c r="I6" s="49">
        <v>1316</v>
      </c>
      <c r="J6" s="48">
        <v>809</v>
      </c>
      <c r="K6" s="50">
        <f>SUM(D6:J6)</f>
        <v>13182</v>
      </c>
      <c r="L6" s="56">
        <f>K6/人口統計!D5</f>
        <v>5.9947610645225836E-2</v>
      </c>
    </row>
    <row r="7" spans="1:12" ht="20.100000000000001" customHeight="1" x14ac:dyDescent="0.15">
      <c r="B7" s="117"/>
      <c r="C7" s="119" t="s">
        <v>144</v>
      </c>
      <c r="D7" s="51">
        <v>3371</v>
      </c>
      <c r="E7" s="52">
        <v>2480</v>
      </c>
      <c r="F7" s="52">
        <v>4929</v>
      </c>
      <c r="G7" s="52">
        <v>2976</v>
      </c>
      <c r="H7" s="52">
        <v>2570</v>
      </c>
      <c r="I7" s="52">
        <v>3467</v>
      </c>
      <c r="J7" s="51">
        <v>1975</v>
      </c>
      <c r="K7" s="53">
        <f>SUM(D7:J7)</f>
        <v>21768</v>
      </c>
      <c r="L7" s="57">
        <f>K7/人口統計!D5</f>
        <v>9.8994051625343346E-2</v>
      </c>
    </row>
    <row r="8" spans="1:12" ht="20.100000000000001" customHeight="1" thickBot="1" x14ac:dyDescent="0.2">
      <c r="B8" s="190" t="s">
        <v>68</v>
      </c>
      <c r="C8" s="191"/>
      <c r="D8" s="45">
        <v>74</v>
      </c>
      <c r="E8" s="46">
        <v>118</v>
      </c>
      <c r="F8" s="46">
        <v>76</v>
      </c>
      <c r="G8" s="46">
        <v>108</v>
      </c>
      <c r="H8" s="46">
        <v>75</v>
      </c>
      <c r="I8" s="46">
        <v>63</v>
      </c>
      <c r="J8" s="45">
        <v>61</v>
      </c>
      <c r="K8" s="47">
        <f>SUM(D8:J8)</f>
        <v>575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7554</v>
      </c>
      <c r="E9" s="34">
        <f t="shared" ref="E9:K9" si="1">E4+E8</f>
        <v>5467</v>
      </c>
      <c r="F9" s="34">
        <f t="shared" si="1"/>
        <v>8736</v>
      </c>
      <c r="G9" s="34">
        <f t="shared" si="1"/>
        <v>5325</v>
      </c>
      <c r="H9" s="34">
        <f t="shared" si="1"/>
        <v>4366</v>
      </c>
      <c r="I9" s="34">
        <f t="shared" si="1"/>
        <v>5341</v>
      </c>
      <c r="J9" s="35">
        <f t="shared" si="1"/>
        <v>3157</v>
      </c>
      <c r="K9" s="54">
        <f t="shared" si="1"/>
        <v>39946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1320</v>
      </c>
      <c r="E24" s="46">
        <v>873</v>
      </c>
      <c r="F24" s="46">
        <v>1234</v>
      </c>
      <c r="G24" s="46">
        <v>810</v>
      </c>
      <c r="H24" s="46">
        <v>621</v>
      </c>
      <c r="I24" s="46">
        <v>878</v>
      </c>
      <c r="J24" s="45">
        <v>541</v>
      </c>
      <c r="K24" s="47">
        <f>SUM(D24:J24)</f>
        <v>6277</v>
      </c>
      <c r="L24" s="55">
        <f>K24/人口統計!D6</f>
        <v>0.13948578920468435</v>
      </c>
    </row>
    <row r="25" spans="1:12" ht="20.100000000000001" customHeight="1" x14ac:dyDescent="0.15">
      <c r="B25" s="198" t="s">
        <v>44</v>
      </c>
      <c r="C25" s="199"/>
      <c r="D25" s="45">
        <v>1114</v>
      </c>
      <c r="E25" s="46">
        <v>1030</v>
      </c>
      <c r="F25" s="46">
        <v>1172</v>
      </c>
      <c r="G25" s="46">
        <v>741</v>
      </c>
      <c r="H25" s="46">
        <v>587</v>
      </c>
      <c r="I25" s="46">
        <v>658</v>
      </c>
      <c r="J25" s="45">
        <v>396</v>
      </c>
      <c r="K25" s="47">
        <f t="shared" ref="K25:K31" si="2">SUM(D25:J25)</f>
        <v>5698</v>
      </c>
      <c r="L25" s="55">
        <f>K25/人口統計!D7</f>
        <v>0.18659331303009463</v>
      </c>
    </row>
    <row r="26" spans="1:12" ht="20.100000000000001" customHeight="1" x14ac:dyDescent="0.15">
      <c r="B26" s="198" t="s">
        <v>45</v>
      </c>
      <c r="C26" s="199"/>
      <c r="D26" s="45">
        <v>778</v>
      </c>
      <c r="E26" s="46">
        <v>480</v>
      </c>
      <c r="F26" s="46">
        <v>865</v>
      </c>
      <c r="G26" s="46">
        <v>535</v>
      </c>
      <c r="H26" s="46">
        <v>447</v>
      </c>
      <c r="I26" s="46">
        <v>481</v>
      </c>
      <c r="J26" s="45">
        <v>296</v>
      </c>
      <c r="K26" s="47">
        <f t="shared" si="2"/>
        <v>3882</v>
      </c>
      <c r="L26" s="55">
        <f>K26/人口統計!D8</f>
        <v>0.20597442563803259</v>
      </c>
    </row>
    <row r="27" spans="1:12" ht="20.100000000000001" customHeight="1" x14ac:dyDescent="0.15">
      <c r="B27" s="198" t="s">
        <v>46</v>
      </c>
      <c r="C27" s="199"/>
      <c r="D27" s="45">
        <v>266</v>
      </c>
      <c r="E27" s="46">
        <v>161</v>
      </c>
      <c r="F27" s="46">
        <v>348</v>
      </c>
      <c r="G27" s="46">
        <v>208</v>
      </c>
      <c r="H27" s="46">
        <v>197</v>
      </c>
      <c r="I27" s="46">
        <v>202</v>
      </c>
      <c r="J27" s="45">
        <v>108</v>
      </c>
      <c r="K27" s="47">
        <f t="shared" si="2"/>
        <v>1490</v>
      </c>
      <c r="L27" s="55">
        <f>K27/人口統計!D9</f>
        <v>0.15180845644421803</v>
      </c>
    </row>
    <row r="28" spans="1:12" ht="20.100000000000001" customHeight="1" x14ac:dyDescent="0.15">
      <c r="B28" s="198" t="s">
        <v>47</v>
      </c>
      <c r="C28" s="199"/>
      <c r="D28" s="45">
        <v>380</v>
      </c>
      <c r="E28" s="46">
        <v>272</v>
      </c>
      <c r="F28" s="46">
        <v>501</v>
      </c>
      <c r="G28" s="46">
        <v>338</v>
      </c>
      <c r="H28" s="46">
        <v>262</v>
      </c>
      <c r="I28" s="46">
        <v>351</v>
      </c>
      <c r="J28" s="45">
        <v>193</v>
      </c>
      <c r="K28" s="47">
        <f t="shared" si="2"/>
        <v>2297</v>
      </c>
      <c r="L28" s="55">
        <f>K28/人口統計!D10</f>
        <v>0.15969132369299222</v>
      </c>
    </row>
    <row r="29" spans="1:12" ht="20.100000000000001" customHeight="1" x14ac:dyDescent="0.15">
      <c r="B29" s="198" t="s">
        <v>48</v>
      </c>
      <c r="C29" s="199"/>
      <c r="D29" s="45">
        <v>818</v>
      </c>
      <c r="E29" s="46">
        <v>616</v>
      </c>
      <c r="F29" s="46">
        <v>1405</v>
      </c>
      <c r="G29" s="46">
        <v>713</v>
      </c>
      <c r="H29" s="46">
        <v>598</v>
      </c>
      <c r="I29" s="46">
        <v>734</v>
      </c>
      <c r="J29" s="45">
        <v>458</v>
      </c>
      <c r="K29" s="47">
        <f t="shared" si="2"/>
        <v>5342</v>
      </c>
      <c r="L29" s="55">
        <f>K29/人口統計!D11</f>
        <v>0.17013822536467291</v>
      </c>
    </row>
    <row r="30" spans="1:12" ht="20.100000000000001" customHeight="1" x14ac:dyDescent="0.15">
      <c r="B30" s="198" t="s">
        <v>49</v>
      </c>
      <c r="C30" s="199"/>
      <c r="D30" s="45">
        <v>2319</v>
      </c>
      <c r="E30" s="46">
        <v>1535</v>
      </c>
      <c r="F30" s="46">
        <v>2287</v>
      </c>
      <c r="G30" s="46">
        <v>1420</v>
      </c>
      <c r="H30" s="46">
        <v>1240</v>
      </c>
      <c r="I30" s="46">
        <v>1431</v>
      </c>
      <c r="J30" s="45">
        <v>763</v>
      </c>
      <c r="K30" s="47">
        <f t="shared" si="2"/>
        <v>10995</v>
      </c>
      <c r="L30" s="55">
        <f>K30/人口統計!D12</f>
        <v>0.22228736631421467</v>
      </c>
    </row>
    <row r="31" spans="1:12" ht="20.100000000000001" customHeight="1" thickBot="1" x14ac:dyDescent="0.2">
      <c r="B31" s="194" t="s">
        <v>25</v>
      </c>
      <c r="C31" s="195"/>
      <c r="D31" s="45">
        <v>485</v>
      </c>
      <c r="E31" s="46">
        <v>382</v>
      </c>
      <c r="F31" s="46">
        <v>848</v>
      </c>
      <c r="G31" s="46">
        <v>452</v>
      </c>
      <c r="H31" s="46">
        <v>339</v>
      </c>
      <c r="I31" s="46">
        <v>543</v>
      </c>
      <c r="J31" s="45">
        <v>341</v>
      </c>
      <c r="K31" s="47">
        <f t="shared" si="2"/>
        <v>3390</v>
      </c>
      <c r="L31" s="59">
        <f>K31/人口統計!D13</f>
        <v>0.1657944930796694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7480</v>
      </c>
      <c r="E32" s="34">
        <f t="shared" ref="E32:J32" si="3">SUM(E24:E31)</f>
        <v>5349</v>
      </c>
      <c r="F32" s="34">
        <f t="shared" si="3"/>
        <v>8660</v>
      </c>
      <c r="G32" s="34">
        <f t="shared" si="3"/>
        <v>5217</v>
      </c>
      <c r="H32" s="34">
        <f t="shared" si="3"/>
        <v>4291</v>
      </c>
      <c r="I32" s="34">
        <f t="shared" si="3"/>
        <v>5278</v>
      </c>
      <c r="J32" s="35">
        <f t="shared" si="3"/>
        <v>3096</v>
      </c>
      <c r="K32" s="54">
        <f>SUM(K24:K31)</f>
        <v>39371</v>
      </c>
      <c r="L32" s="60">
        <f>K32/人口統計!D5</f>
        <v>0.17904698670256308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5181</v>
      </c>
      <c r="E5" s="149">
        <v>273934.14000000007</v>
      </c>
      <c r="F5" s="151">
        <v>1604</v>
      </c>
      <c r="G5" s="152">
        <v>27992.530000000006</v>
      </c>
      <c r="H5" s="150">
        <v>521</v>
      </c>
      <c r="I5" s="149">
        <v>106931.39000000001</v>
      </c>
      <c r="J5" s="151">
        <v>1064</v>
      </c>
      <c r="K5" s="152">
        <v>330807.63999999996</v>
      </c>
      <c r="M5" s="162">
        <f>Q5+Q7</f>
        <v>38085</v>
      </c>
      <c r="N5" s="121" t="s">
        <v>108</v>
      </c>
      <c r="O5" s="122"/>
      <c r="P5" s="134"/>
      <c r="Q5" s="123">
        <v>30179</v>
      </c>
      <c r="R5" s="124">
        <v>1820292.8599999999</v>
      </c>
      <c r="S5" s="124">
        <f>R5/Q5*100</f>
        <v>6031.6539978130486</v>
      </c>
    </row>
    <row r="6" spans="1:19" ht="20.100000000000001" customHeight="1" x14ac:dyDescent="0.15">
      <c r="B6" s="202" t="s">
        <v>115</v>
      </c>
      <c r="C6" s="202"/>
      <c r="D6" s="153">
        <v>4432</v>
      </c>
      <c r="E6" s="154">
        <v>270710.78000000003</v>
      </c>
      <c r="F6" s="155">
        <v>1409</v>
      </c>
      <c r="G6" s="156">
        <v>25850.39</v>
      </c>
      <c r="H6" s="153">
        <v>479</v>
      </c>
      <c r="I6" s="154">
        <v>95603.140000000014</v>
      </c>
      <c r="J6" s="155">
        <v>883</v>
      </c>
      <c r="K6" s="156">
        <v>257549.12</v>
      </c>
      <c r="M6" s="58"/>
      <c r="N6" s="125"/>
      <c r="O6" s="94" t="s">
        <v>105</v>
      </c>
      <c r="P6" s="107"/>
      <c r="Q6" s="98">
        <f>Q5/Q$13</f>
        <v>0.61289601949634442</v>
      </c>
      <c r="R6" s="99">
        <f>R5/R$13</f>
        <v>0.37421036020956672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2700</v>
      </c>
      <c r="E7" s="154">
        <v>169822.17</v>
      </c>
      <c r="F7" s="155">
        <v>913</v>
      </c>
      <c r="G7" s="156">
        <v>16921.879999999997</v>
      </c>
      <c r="H7" s="153">
        <v>526</v>
      </c>
      <c r="I7" s="154">
        <v>112818.02</v>
      </c>
      <c r="J7" s="155">
        <v>659</v>
      </c>
      <c r="K7" s="156">
        <v>200298.31999999998</v>
      </c>
      <c r="M7" s="58"/>
      <c r="N7" s="126" t="s">
        <v>109</v>
      </c>
      <c r="O7" s="127"/>
      <c r="P7" s="135"/>
      <c r="Q7" s="128">
        <v>7906</v>
      </c>
      <c r="R7" s="129">
        <v>144939.21000000002</v>
      </c>
      <c r="S7" s="129">
        <f>R7/Q7*100</f>
        <v>1833.2811788515055</v>
      </c>
    </row>
    <row r="8" spans="1:19" ht="20.100000000000001" customHeight="1" x14ac:dyDescent="0.15">
      <c r="B8" s="202" t="s">
        <v>117</v>
      </c>
      <c r="C8" s="202"/>
      <c r="D8" s="153">
        <v>1026</v>
      </c>
      <c r="E8" s="154">
        <v>62466.44000000001</v>
      </c>
      <c r="F8" s="155">
        <v>287</v>
      </c>
      <c r="G8" s="156">
        <v>5317.57</v>
      </c>
      <c r="H8" s="153">
        <v>70</v>
      </c>
      <c r="I8" s="154">
        <v>14774.239999999998</v>
      </c>
      <c r="J8" s="155">
        <v>366</v>
      </c>
      <c r="K8" s="156">
        <v>106222.58</v>
      </c>
      <c r="L8" s="89"/>
      <c r="M8" s="88"/>
      <c r="N8" s="130"/>
      <c r="O8" s="94" t="s">
        <v>105</v>
      </c>
      <c r="P8" s="107"/>
      <c r="Q8" s="98">
        <f>Q7/Q$13</f>
        <v>0.16056051990251827</v>
      </c>
      <c r="R8" s="99">
        <f>R7/R$13</f>
        <v>2.9796169162906044E-2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1760</v>
      </c>
      <c r="E9" s="154">
        <v>116983.22</v>
      </c>
      <c r="F9" s="155">
        <v>423</v>
      </c>
      <c r="G9" s="156">
        <v>8676.5500000000011</v>
      </c>
      <c r="H9" s="153">
        <v>336</v>
      </c>
      <c r="I9" s="154">
        <v>65897.320000000007</v>
      </c>
      <c r="J9" s="155">
        <v>377</v>
      </c>
      <c r="K9" s="156">
        <v>113202.60999999999</v>
      </c>
      <c r="L9" s="89"/>
      <c r="M9" s="88"/>
      <c r="N9" s="126" t="s">
        <v>110</v>
      </c>
      <c r="O9" s="127"/>
      <c r="P9" s="135"/>
      <c r="Q9" s="128">
        <v>4273</v>
      </c>
      <c r="R9" s="129">
        <v>887133.56000000041</v>
      </c>
      <c r="S9" s="129">
        <f>R9/Q9*100</f>
        <v>20761.37514626727</v>
      </c>
    </row>
    <row r="10" spans="1:19" ht="20.100000000000001" customHeight="1" x14ac:dyDescent="0.15">
      <c r="B10" s="202" t="s">
        <v>119</v>
      </c>
      <c r="C10" s="202"/>
      <c r="D10" s="153">
        <v>3835</v>
      </c>
      <c r="E10" s="154">
        <v>245777.58999999994</v>
      </c>
      <c r="F10" s="155">
        <v>653</v>
      </c>
      <c r="G10" s="156">
        <v>13383.37</v>
      </c>
      <c r="H10" s="153">
        <v>598</v>
      </c>
      <c r="I10" s="154">
        <v>132186.47</v>
      </c>
      <c r="J10" s="155">
        <v>1001</v>
      </c>
      <c r="K10" s="156">
        <v>295669.86000000004</v>
      </c>
      <c r="L10" s="89"/>
      <c r="M10" s="88"/>
      <c r="N10" s="95"/>
      <c r="O10" s="94" t="s">
        <v>105</v>
      </c>
      <c r="P10" s="107"/>
      <c r="Q10" s="98">
        <f>Q9/Q$13</f>
        <v>8.6779041429731932E-2</v>
      </c>
      <c r="R10" s="99">
        <f>R9/R$13</f>
        <v>0.1823742631400507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8622</v>
      </c>
      <c r="E11" s="154">
        <v>513937.68</v>
      </c>
      <c r="F11" s="155">
        <v>2004</v>
      </c>
      <c r="G11" s="156">
        <v>34508.710000000014</v>
      </c>
      <c r="H11" s="153">
        <v>1430</v>
      </c>
      <c r="I11" s="154">
        <v>298155.54000000004</v>
      </c>
      <c r="J11" s="155">
        <v>1753</v>
      </c>
      <c r="K11" s="156">
        <v>484273.65000000008</v>
      </c>
      <c r="L11" s="89"/>
      <c r="M11" s="88"/>
      <c r="N11" s="126" t="s">
        <v>111</v>
      </c>
      <c r="O11" s="127"/>
      <c r="P11" s="135"/>
      <c r="Q11" s="101">
        <v>6882</v>
      </c>
      <c r="R11" s="102">
        <v>2011991.5700000003</v>
      </c>
      <c r="S11" s="102">
        <f>R11/Q11*100</f>
        <v>29235.56480674223</v>
      </c>
    </row>
    <row r="12" spans="1:19" ht="20.100000000000001" customHeight="1" thickBot="1" x14ac:dyDescent="0.2">
      <c r="B12" s="203" t="s">
        <v>121</v>
      </c>
      <c r="C12" s="203"/>
      <c r="D12" s="157">
        <v>2623</v>
      </c>
      <c r="E12" s="158">
        <v>166660.83999999997</v>
      </c>
      <c r="F12" s="159">
        <v>613</v>
      </c>
      <c r="G12" s="160">
        <v>12288.210000000001</v>
      </c>
      <c r="H12" s="157">
        <v>313</v>
      </c>
      <c r="I12" s="158">
        <v>60767.44</v>
      </c>
      <c r="J12" s="159">
        <v>779</v>
      </c>
      <c r="K12" s="160">
        <v>223967.79</v>
      </c>
      <c r="L12" s="89"/>
      <c r="M12" s="88"/>
      <c r="N12" s="125"/>
      <c r="O12" s="84" t="s">
        <v>105</v>
      </c>
      <c r="P12" s="108"/>
      <c r="Q12" s="103">
        <f>Q11/Q$13</f>
        <v>0.13976441917140536</v>
      </c>
      <c r="R12" s="104">
        <f>R11/R$13</f>
        <v>0.41361920748747644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30179</v>
      </c>
      <c r="E13" s="149">
        <v>1820292.8599999999</v>
      </c>
      <c r="F13" s="151">
        <v>7906</v>
      </c>
      <c r="G13" s="152">
        <v>144939.21000000002</v>
      </c>
      <c r="H13" s="150">
        <v>4273</v>
      </c>
      <c r="I13" s="149">
        <v>887133.56000000041</v>
      </c>
      <c r="J13" s="151">
        <v>6882</v>
      </c>
      <c r="K13" s="152">
        <v>2011991.5700000003</v>
      </c>
      <c r="M13" s="58"/>
      <c r="N13" s="131" t="s">
        <v>112</v>
      </c>
      <c r="O13" s="132"/>
      <c r="P13" s="133"/>
      <c r="Q13" s="96">
        <f>Q5+Q7+Q9+Q11</f>
        <v>49240</v>
      </c>
      <c r="R13" s="97">
        <f>R5+R7+R9+R11</f>
        <v>4864357.2000000011</v>
      </c>
      <c r="S13" s="97">
        <f>R13/Q13*100</f>
        <v>9878.8732737611717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0.61899641577060927</v>
      </c>
      <c r="O16" s="58">
        <f>F5/(D5+F5+H5+J5)</f>
        <v>0.191636798088411</v>
      </c>
      <c r="P16" s="58">
        <f>H5/(D5+F5+H5+J5)</f>
        <v>6.224611708482676E-2</v>
      </c>
      <c r="Q16" s="58">
        <f>J5/(D5+F5+H5+J5)</f>
        <v>0.12712066905615294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0.61529918089684854</v>
      </c>
      <c r="O17" s="58">
        <f t="shared" ref="O17:O23" si="1">F6/(D6+F6+H6+J6)</f>
        <v>0.19561293905317229</v>
      </c>
      <c r="P17" s="58">
        <f t="shared" ref="P17:P23" si="2">H6/(D6+F6+H6+J6)</f>
        <v>6.6500069415521307E-2</v>
      </c>
      <c r="Q17" s="58">
        <f t="shared" ref="Q17:Q23" si="3">J6/(D6+F6+H6+J6)</f>
        <v>0.12258781063445787</v>
      </c>
    </row>
    <row r="18" spans="13:17" ht="20.100000000000001" customHeight="1" x14ac:dyDescent="0.15">
      <c r="M18" s="14" t="s">
        <v>135</v>
      </c>
      <c r="N18" s="58">
        <f t="shared" si="0"/>
        <v>0.56273447269695709</v>
      </c>
      <c r="O18" s="58">
        <f t="shared" si="1"/>
        <v>0.19028761984160067</v>
      </c>
      <c r="P18" s="58">
        <f t="shared" si="2"/>
        <v>0.10962901208837016</v>
      </c>
      <c r="Q18" s="58">
        <f t="shared" si="3"/>
        <v>0.1373488953730721</v>
      </c>
    </row>
    <row r="19" spans="13:17" ht="20.100000000000001" customHeight="1" x14ac:dyDescent="0.15">
      <c r="M19" s="14" t="s">
        <v>136</v>
      </c>
      <c r="N19" s="58">
        <f t="shared" si="0"/>
        <v>0.58662092624356776</v>
      </c>
      <c r="O19" s="58">
        <f t="shared" si="1"/>
        <v>0.16409376786735277</v>
      </c>
      <c r="P19" s="58">
        <f t="shared" si="2"/>
        <v>4.0022870211549454E-2</v>
      </c>
      <c r="Q19" s="58">
        <f t="shared" si="3"/>
        <v>0.20926243567753003</v>
      </c>
    </row>
    <row r="20" spans="13:17" ht="20.100000000000001" customHeight="1" x14ac:dyDescent="0.15">
      <c r="M20" s="14" t="s">
        <v>137</v>
      </c>
      <c r="N20" s="58">
        <f t="shared" si="0"/>
        <v>0.60773480662983426</v>
      </c>
      <c r="O20" s="58">
        <f t="shared" si="1"/>
        <v>0.1460635359116022</v>
      </c>
      <c r="P20" s="58">
        <f t="shared" si="2"/>
        <v>0.11602209944751381</v>
      </c>
      <c r="Q20" s="58">
        <f t="shared" si="3"/>
        <v>0.13017955801104972</v>
      </c>
    </row>
    <row r="21" spans="13:17" ht="20.100000000000001" customHeight="1" x14ac:dyDescent="0.15">
      <c r="M21" s="14" t="s">
        <v>138</v>
      </c>
      <c r="N21" s="58">
        <f t="shared" si="0"/>
        <v>0.63003121406275664</v>
      </c>
      <c r="O21" s="58">
        <f t="shared" si="1"/>
        <v>0.10727780515853458</v>
      </c>
      <c r="P21" s="58">
        <f t="shared" si="2"/>
        <v>9.8242155413175616E-2</v>
      </c>
      <c r="Q21" s="58">
        <f t="shared" si="3"/>
        <v>0.1644488253655331</v>
      </c>
    </row>
    <row r="22" spans="13:17" ht="20.100000000000001" customHeight="1" x14ac:dyDescent="0.15">
      <c r="M22" s="14" t="s">
        <v>139</v>
      </c>
      <c r="N22" s="58">
        <f t="shared" si="0"/>
        <v>0.6243754073430372</v>
      </c>
      <c r="O22" s="58">
        <f t="shared" si="1"/>
        <v>0.14512274603519443</v>
      </c>
      <c r="P22" s="58">
        <f t="shared" si="2"/>
        <v>0.10355565211094214</v>
      </c>
      <c r="Q22" s="58">
        <f t="shared" si="3"/>
        <v>0.12694619451082628</v>
      </c>
    </row>
    <row r="23" spans="13:17" ht="20.100000000000001" customHeight="1" x14ac:dyDescent="0.15">
      <c r="M23" s="14" t="s">
        <v>140</v>
      </c>
      <c r="N23" s="58">
        <f t="shared" si="0"/>
        <v>0.60605360443622924</v>
      </c>
      <c r="O23" s="58">
        <f t="shared" si="1"/>
        <v>0.14163585951940849</v>
      </c>
      <c r="P23" s="58">
        <f t="shared" si="2"/>
        <v>7.2319778188539741E-2</v>
      </c>
      <c r="Q23" s="58">
        <f t="shared" si="3"/>
        <v>0.17999075785582255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0.61289601949634442</v>
      </c>
      <c r="O24" s="58">
        <f t="shared" ref="O24" si="5">F13/(D13+F13+H13+J13)</f>
        <v>0.16056051990251827</v>
      </c>
      <c r="P24" s="58">
        <f t="shared" ref="P24" si="6">H13/(D13+F13+H13+J13)</f>
        <v>8.6779041429731932E-2</v>
      </c>
      <c r="Q24" s="58">
        <f t="shared" ref="Q24" si="7">J13/(D13+F13+H13+J13)</f>
        <v>0.13976441917140536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0.37034857774262081</v>
      </c>
      <c r="O29" s="58">
        <f>G5/(E5+G5+I5+K5)</f>
        <v>3.7844839905378881E-2</v>
      </c>
      <c r="P29" s="58">
        <f>I5/(E5+G5+I5+K5)</f>
        <v>0.14456718758217396</v>
      </c>
      <c r="Q29" s="58">
        <f>K5/(E5+G5+I5+K5)</f>
        <v>0.44723939476982633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0.41666181965793753</v>
      </c>
      <c r="O30" s="58">
        <f t="shared" ref="O30:O37" si="9">G6/(E6+G6+I6+K6)</f>
        <v>3.9787372103421037E-2</v>
      </c>
      <c r="P30" s="58">
        <f t="shared" ref="P30:P37" si="10">I6/(E6+G6+I6+K6)</f>
        <v>0.14714662739848244</v>
      </c>
      <c r="Q30" s="58">
        <f t="shared" ref="Q30:Q37" si="11">K6/(E6+G6+I6+K6)</f>
        <v>0.39640418084015899</v>
      </c>
    </row>
    <row r="31" spans="13:17" ht="20.100000000000001" customHeight="1" x14ac:dyDescent="0.15">
      <c r="M31" s="14" t="s">
        <v>135</v>
      </c>
      <c r="N31" s="58">
        <f t="shared" si="8"/>
        <v>0.33973920197997687</v>
      </c>
      <c r="O31" s="58">
        <f t="shared" si="9"/>
        <v>3.385321249399257E-2</v>
      </c>
      <c r="P31" s="58">
        <f t="shared" si="10"/>
        <v>0.22569905969144705</v>
      </c>
      <c r="Q31" s="58">
        <f t="shared" si="11"/>
        <v>0.4007085258345835</v>
      </c>
    </row>
    <row r="32" spans="13:17" ht="20.100000000000001" customHeight="1" x14ac:dyDescent="0.15">
      <c r="M32" s="14" t="s">
        <v>136</v>
      </c>
      <c r="N32" s="58">
        <f t="shared" si="8"/>
        <v>0.3308939790125936</v>
      </c>
      <c r="O32" s="58">
        <f t="shared" si="9"/>
        <v>2.8167955400980063E-2</v>
      </c>
      <c r="P32" s="58">
        <f t="shared" si="10"/>
        <v>7.8261336174864776E-2</v>
      </c>
      <c r="Q32" s="58">
        <f t="shared" si="11"/>
        <v>0.56267672941156155</v>
      </c>
    </row>
    <row r="33" spans="13:17" ht="20.100000000000001" customHeight="1" x14ac:dyDescent="0.15">
      <c r="M33" s="14" t="s">
        <v>137</v>
      </c>
      <c r="N33" s="58">
        <f t="shared" si="8"/>
        <v>0.38385396756854662</v>
      </c>
      <c r="O33" s="58">
        <f t="shared" si="9"/>
        <v>2.8470135651137603E-2</v>
      </c>
      <c r="P33" s="58">
        <f t="shared" si="10"/>
        <v>0.21622714551825586</v>
      </c>
      <c r="Q33" s="58">
        <f t="shared" si="11"/>
        <v>0.37144875126205984</v>
      </c>
    </row>
    <row r="34" spans="13:17" ht="20.100000000000001" customHeight="1" x14ac:dyDescent="0.15">
      <c r="M34" s="14" t="s">
        <v>138</v>
      </c>
      <c r="N34" s="58">
        <f t="shared" si="8"/>
        <v>0.35774585818648019</v>
      </c>
      <c r="O34" s="58">
        <f t="shared" si="9"/>
        <v>1.9480397647634165E-2</v>
      </c>
      <c r="P34" s="58">
        <f t="shared" si="10"/>
        <v>0.19240632211745354</v>
      </c>
      <c r="Q34" s="58">
        <f t="shared" si="11"/>
        <v>0.43036742204843204</v>
      </c>
    </row>
    <row r="35" spans="13:17" ht="20.100000000000001" customHeight="1" x14ac:dyDescent="0.15">
      <c r="M35" s="14" t="s">
        <v>139</v>
      </c>
      <c r="N35" s="58">
        <f t="shared" si="8"/>
        <v>0.38616508389161364</v>
      </c>
      <c r="O35" s="58">
        <f t="shared" si="9"/>
        <v>2.5929328420016551E-2</v>
      </c>
      <c r="P35" s="58">
        <f t="shared" si="10"/>
        <v>0.22402961214451017</v>
      </c>
      <c r="Q35" s="58">
        <f t="shared" si="11"/>
        <v>0.3638759755438597</v>
      </c>
    </row>
    <row r="36" spans="13:17" ht="20.100000000000001" customHeight="1" x14ac:dyDescent="0.15">
      <c r="M36" s="14" t="s">
        <v>140</v>
      </c>
      <c r="N36" s="58">
        <f t="shared" si="8"/>
        <v>0.35942741039226084</v>
      </c>
      <c r="O36" s="58">
        <f t="shared" si="9"/>
        <v>2.6501243475409608E-2</v>
      </c>
      <c r="P36" s="58">
        <f t="shared" si="10"/>
        <v>0.1310534832019753</v>
      </c>
      <c r="Q36" s="58">
        <f t="shared" si="11"/>
        <v>0.48301786293035431</v>
      </c>
    </row>
    <row r="37" spans="13:17" ht="20.100000000000001" customHeight="1" x14ac:dyDescent="0.15">
      <c r="M37" s="14" t="s">
        <v>141</v>
      </c>
      <c r="N37" s="58">
        <f t="shared" si="8"/>
        <v>0.37421036020956672</v>
      </c>
      <c r="O37" s="58">
        <f t="shared" si="9"/>
        <v>2.9796169162906044E-2</v>
      </c>
      <c r="P37" s="58">
        <f t="shared" si="10"/>
        <v>0.1823742631400507</v>
      </c>
      <c r="Q37" s="58">
        <f t="shared" si="11"/>
        <v>0.41361920748747644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4692</v>
      </c>
      <c r="F5" s="164">
        <f t="shared" ref="F5:F16" si="0">E5/SUM(E$5:E$16)</f>
        <v>0.15547234832168064</v>
      </c>
      <c r="G5" s="165">
        <v>269564.84999999992</v>
      </c>
      <c r="H5" s="166">
        <f t="shared" ref="H5:H16" si="1">G5/SUM(G$5:G$16)</f>
        <v>0.14808872567900966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225</v>
      </c>
      <c r="F6" s="168">
        <f t="shared" si="0"/>
        <v>7.4555154246330226E-3</v>
      </c>
      <c r="G6" s="169">
        <v>15312.76</v>
      </c>
      <c r="H6" s="170">
        <f t="shared" si="1"/>
        <v>8.4122507627701192E-3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1716</v>
      </c>
      <c r="F7" s="168">
        <f t="shared" si="0"/>
        <v>5.6860730971867855E-2</v>
      </c>
      <c r="G7" s="169">
        <v>80287.970000000016</v>
      </c>
      <c r="H7" s="170">
        <f t="shared" si="1"/>
        <v>4.4107171853654377E-2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312</v>
      </c>
      <c r="F8" s="168">
        <f t="shared" si="0"/>
        <v>1.0338314722157791E-2</v>
      </c>
      <c r="G8" s="169">
        <v>12755.030000000002</v>
      </c>
      <c r="H8" s="170">
        <f t="shared" si="1"/>
        <v>7.0071307097254688E-3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3370</v>
      </c>
      <c r="F9" s="168">
        <f t="shared" si="0"/>
        <v>0.11166705324894795</v>
      </c>
      <c r="G9" s="169">
        <v>41724.61</v>
      </c>
      <c r="H9" s="170">
        <f t="shared" si="1"/>
        <v>2.2921921475866254E-2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6276</v>
      </c>
      <c r="F10" s="168">
        <f t="shared" si="0"/>
        <v>0.20795917691109711</v>
      </c>
      <c r="G10" s="169">
        <v>689841.40999999992</v>
      </c>
      <c r="H10" s="170">
        <f t="shared" si="1"/>
        <v>0.37897276046009432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3058</v>
      </c>
      <c r="F11" s="168">
        <f t="shared" si="0"/>
        <v>0.10132873852679015</v>
      </c>
      <c r="G11" s="169">
        <v>248930.06</v>
      </c>
      <c r="H11" s="170">
        <f t="shared" si="1"/>
        <v>0.13675275307073392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960</v>
      </c>
      <c r="F12" s="168">
        <f t="shared" si="0"/>
        <v>3.1810199145100901E-2</v>
      </c>
      <c r="G12" s="169">
        <v>125923.35999999999</v>
      </c>
      <c r="H12" s="170">
        <f t="shared" si="1"/>
        <v>6.9177527840217967E-2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157</v>
      </c>
      <c r="F13" s="168">
        <f t="shared" si="0"/>
        <v>5.202292985188376E-3</v>
      </c>
      <c r="G13" s="169">
        <v>13093.560000000005</v>
      </c>
      <c r="H13" s="170">
        <f t="shared" si="1"/>
        <v>7.1931062785138902E-3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8375</v>
      </c>
      <c r="F15" s="168">
        <f t="shared" si="0"/>
        <v>0.27751085191689584</v>
      </c>
      <c r="G15" s="169">
        <v>107389.22000000002</v>
      </c>
      <c r="H15" s="170">
        <f t="shared" si="1"/>
        <v>5.8995572833263774E-2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1038</v>
      </c>
      <c r="F16" s="172">
        <f t="shared" si="0"/>
        <v>3.4394777825640349E-2</v>
      </c>
      <c r="G16" s="173">
        <v>215470.02999999997</v>
      </c>
      <c r="H16" s="174">
        <f t="shared" si="1"/>
        <v>0.11837107903615025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2</v>
      </c>
      <c r="F18" s="168">
        <f t="shared" si="2"/>
        <v>2.5297242600556537E-4</v>
      </c>
      <c r="G18" s="169">
        <v>45.55</v>
      </c>
      <c r="H18" s="170">
        <f t="shared" si="3"/>
        <v>3.1426968589107109E-4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509</v>
      </c>
      <c r="F19" s="168">
        <f t="shared" si="2"/>
        <v>6.4381482418416389E-2</v>
      </c>
      <c r="G19" s="169">
        <v>15831.330000000002</v>
      </c>
      <c r="H19" s="170">
        <f t="shared" si="3"/>
        <v>0.10922737884386151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87</v>
      </c>
      <c r="F20" s="168">
        <f t="shared" si="2"/>
        <v>1.1004300531242095E-2</v>
      </c>
      <c r="G20" s="169">
        <v>3091.1899999999996</v>
      </c>
      <c r="H20" s="170">
        <f t="shared" si="3"/>
        <v>2.1327493091758947E-2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334</v>
      </c>
      <c r="F21" s="168">
        <f t="shared" si="2"/>
        <v>4.2246395142929417E-2</v>
      </c>
      <c r="G21" s="169">
        <v>3658.6900000000005</v>
      </c>
      <c r="H21" s="170">
        <f t="shared" si="3"/>
        <v>2.5242927707416096E-2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2243</v>
      </c>
      <c r="F23" s="168">
        <f t="shared" si="2"/>
        <v>0.28370857576524161</v>
      </c>
      <c r="G23" s="169">
        <v>73839</v>
      </c>
      <c r="H23" s="170">
        <f t="shared" si="3"/>
        <v>0.50944806446785507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36</v>
      </c>
      <c r="F24" s="168">
        <f t="shared" si="2"/>
        <v>4.5535036681001772E-3</v>
      </c>
      <c r="G24" s="169">
        <v>1617.05</v>
      </c>
      <c r="H24" s="170">
        <f t="shared" si="3"/>
        <v>1.1156746335239441E-2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10</v>
      </c>
      <c r="F25" s="168">
        <f t="shared" si="2"/>
        <v>1.2648621300278269E-3</v>
      </c>
      <c r="G25" s="169">
        <v>568.49</v>
      </c>
      <c r="H25" s="170">
        <f t="shared" si="3"/>
        <v>3.9222650654712407E-3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4435</v>
      </c>
      <c r="F27" s="168">
        <f t="shared" si="2"/>
        <v>0.56096635466734124</v>
      </c>
      <c r="G27" s="169">
        <v>26184.609999999997</v>
      </c>
      <c r="H27" s="170">
        <f t="shared" si="3"/>
        <v>0.18065925707750161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250</v>
      </c>
      <c r="F28" s="172">
        <f t="shared" si="2"/>
        <v>3.1621553250695676E-2</v>
      </c>
      <c r="G28" s="173">
        <v>20103.300000000003</v>
      </c>
      <c r="H28" s="174">
        <f t="shared" si="3"/>
        <v>0.13870159772500484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152</v>
      </c>
      <c r="F29" s="176">
        <f>E29/SUM(E$29:E$39)</f>
        <v>4.7693755883275811E-2</v>
      </c>
      <c r="G29" s="177">
        <v>22930.32</v>
      </c>
      <c r="H29" s="178">
        <f>G29/SUM(G$29:G$39)</f>
        <v>3.0028963729590814E-2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7</v>
      </c>
      <c r="F30" s="168">
        <f t="shared" ref="F30:F40" si="4">E30/SUM(E$29:E$39)</f>
        <v>2.1964229683087543E-3</v>
      </c>
      <c r="G30" s="169">
        <v>980.89</v>
      </c>
      <c r="H30" s="170">
        <f t="shared" ref="H30:H40" si="5">G30/SUM(G$29:G$39)</f>
        <v>1.2845485903693597E-3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152</v>
      </c>
      <c r="F31" s="168">
        <f t="shared" si="4"/>
        <v>4.7693755883275811E-2</v>
      </c>
      <c r="G31" s="169">
        <v>23525.970000000005</v>
      </c>
      <c r="H31" s="170">
        <f t="shared" si="5"/>
        <v>3.0809011816382927E-2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8</v>
      </c>
      <c r="F32" s="168">
        <f t="shared" si="4"/>
        <v>2.5101976780671476E-3</v>
      </c>
      <c r="G32" s="169">
        <v>339.69</v>
      </c>
      <c r="H32" s="170">
        <f t="shared" si="5"/>
        <v>4.4484938235945701E-4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610</v>
      </c>
      <c r="F33" s="168">
        <f t="shared" si="4"/>
        <v>0.19140257295262003</v>
      </c>
      <c r="G33" s="169">
        <v>130072.90999999999</v>
      </c>
      <c r="H33" s="170">
        <f t="shared" si="5"/>
        <v>0.17034017390914433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132</v>
      </c>
      <c r="F34" s="168">
        <f t="shared" si="4"/>
        <v>4.1418261688107937E-2</v>
      </c>
      <c r="G34" s="169">
        <v>8654.0499999999975</v>
      </c>
      <c r="H34" s="170">
        <f t="shared" si="5"/>
        <v>1.1333123722829221E-2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1940</v>
      </c>
      <c r="F35" s="168">
        <f t="shared" si="4"/>
        <v>0.60872293693128332</v>
      </c>
      <c r="G35" s="169">
        <v>528082.15000000014</v>
      </c>
      <c r="H35" s="170">
        <f t="shared" si="5"/>
        <v>0.69156294934367857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31</v>
      </c>
      <c r="F36" s="168">
        <f t="shared" si="4"/>
        <v>9.7270160025101984E-3</v>
      </c>
      <c r="G36" s="169">
        <v>7411.3399999999992</v>
      </c>
      <c r="H36" s="170">
        <f t="shared" si="5"/>
        <v>9.7057023211043533E-3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29</v>
      </c>
      <c r="F37" s="168">
        <f t="shared" si="4"/>
        <v>9.099466582993411E-3</v>
      </c>
      <c r="G37" s="169">
        <v>6131.17</v>
      </c>
      <c r="H37" s="170">
        <f t="shared" si="5"/>
        <v>8.0292242563538285E-3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83</v>
      </c>
      <c r="F38" s="168">
        <f t="shared" si="4"/>
        <v>2.6043300909946658E-2</v>
      </c>
      <c r="G38" s="169">
        <v>24491.74</v>
      </c>
      <c r="H38" s="170">
        <f t="shared" si="5"/>
        <v>3.207375963940183E-2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43</v>
      </c>
      <c r="F39" s="168">
        <f t="shared" si="4"/>
        <v>1.349231251961092E-2</v>
      </c>
      <c r="G39" s="169">
        <v>10986.54</v>
      </c>
      <c r="H39" s="184">
        <f t="shared" si="5"/>
        <v>1.4387693288785272E-2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1086</v>
      </c>
      <c r="F40" s="185">
        <f t="shared" si="4"/>
        <v>0.34075933479761533</v>
      </c>
      <c r="G40" s="169">
        <v>123526.78999999998</v>
      </c>
      <c r="H40" s="172">
        <f t="shared" si="5"/>
        <v>0.16176754168902924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3697</v>
      </c>
      <c r="F41" s="176">
        <f>E41/SUM(E$41:E$44)</f>
        <v>0.53719848881139198</v>
      </c>
      <c r="G41" s="177">
        <v>1008602.5499999997</v>
      </c>
      <c r="H41" s="178">
        <f>G41/SUM(G$41:G$44)</f>
        <v>0.50129561427536196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2686</v>
      </c>
      <c r="F42" s="168">
        <f t="shared" ref="F42:F44" si="6">E42/SUM(E$41:E$44)</f>
        <v>0.39029351932577738</v>
      </c>
      <c r="G42" s="169">
        <v>816675.30999999994</v>
      </c>
      <c r="H42" s="170">
        <f t="shared" ref="H42:H44" si="7">G42/SUM(G$41:G$44)</f>
        <v>0.40590394223172621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279</v>
      </c>
      <c r="F43" s="168">
        <f t="shared" si="6"/>
        <v>4.0540540540540543E-2</v>
      </c>
      <c r="G43" s="169">
        <v>111325.50999999998</v>
      </c>
      <c r="H43" s="170">
        <f t="shared" si="7"/>
        <v>5.5331002206932704E-2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220</v>
      </c>
      <c r="F44" s="172">
        <f t="shared" si="6"/>
        <v>3.1967451322290029E-2</v>
      </c>
      <c r="G44" s="173">
        <v>75388.200000000012</v>
      </c>
      <c r="H44" s="174">
        <f t="shared" si="7"/>
        <v>3.7469441285979156E-2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49240</v>
      </c>
      <c r="F45" s="179">
        <f>E45/E$45</f>
        <v>1</v>
      </c>
      <c r="G45" s="180">
        <f>SUM(G5:G44)</f>
        <v>4864357.1999999993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3120</v>
      </c>
      <c r="E4" s="67">
        <v>54513.599999999991</v>
      </c>
      <c r="F4" s="67">
        <f>E4*1000/D4</f>
        <v>17472.307692307691</v>
      </c>
      <c r="G4" s="67">
        <v>50030</v>
      </c>
      <c r="H4" s="63">
        <f>F4/G4</f>
        <v>0.34923661187902644</v>
      </c>
      <c r="K4" s="14">
        <f>D4*G4</f>
        <v>156093600</v>
      </c>
      <c r="L4" s="14" t="s">
        <v>27</v>
      </c>
      <c r="M4" s="24">
        <f>G4-F4</f>
        <v>32557.692307692309</v>
      </c>
    </row>
    <row r="5" spans="1:13" s="14" customFormat="1" ht="20.100000000000001" customHeight="1" x14ac:dyDescent="0.15">
      <c r="B5" s="238" t="s">
        <v>28</v>
      </c>
      <c r="C5" s="239"/>
      <c r="D5" s="64">
        <v>3269</v>
      </c>
      <c r="E5" s="68">
        <v>90416.749999999985</v>
      </c>
      <c r="F5" s="68">
        <f t="shared" ref="F5:F13" si="0">E5*1000/D5</f>
        <v>27658.840624044045</v>
      </c>
      <c r="G5" s="68">
        <v>104730</v>
      </c>
      <c r="H5" s="65">
        <f t="shared" ref="H5:H10" si="1">F5/G5</f>
        <v>0.26409663538665185</v>
      </c>
      <c r="K5" s="14">
        <f t="shared" ref="K5:K10" si="2">D5*G5</f>
        <v>342362370</v>
      </c>
      <c r="L5" s="14" t="s">
        <v>28</v>
      </c>
      <c r="M5" s="24">
        <f t="shared" ref="M5:M10" si="3">G5-F5</f>
        <v>77071.159375955962</v>
      </c>
    </row>
    <row r="6" spans="1:13" s="14" customFormat="1" ht="20.100000000000001" customHeight="1" x14ac:dyDescent="0.15">
      <c r="B6" s="238" t="s">
        <v>29</v>
      </c>
      <c r="C6" s="239"/>
      <c r="D6" s="64">
        <v>6047</v>
      </c>
      <c r="E6" s="68">
        <v>531227.63</v>
      </c>
      <c r="F6" s="68">
        <f t="shared" si="0"/>
        <v>87849.781709938819</v>
      </c>
      <c r="G6" s="68">
        <v>166920</v>
      </c>
      <c r="H6" s="65">
        <f t="shared" si="1"/>
        <v>0.52629871621099222</v>
      </c>
      <c r="K6" s="14">
        <f t="shared" si="2"/>
        <v>1009365240</v>
      </c>
      <c r="L6" s="14" t="s">
        <v>29</v>
      </c>
      <c r="M6" s="24">
        <f t="shared" si="3"/>
        <v>79070.218290061181</v>
      </c>
    </row>
    <row r="7" spans="1:13" s="14" customFormat="1" ht="20.100000000000001" customHeight="1" x14ac:dyDescent="0.15">
      <c r="B7" s="238" t="s">
        <v>30</v>
      </c>
      <c r="C7" s="239"/>
      <c r="D7" s="64">
        <v>3677</v>
      </c>
      <c r="E7" s="68">
        <v>412877.25999999989</v>
      </c>
      <c r="F7" s="68">
        <f t="shared" si="0"/>
        <v>112286.44547185201</v>
      </c>
      <c r="G7" s="68">
        <v>196160</v>
      </c>
      <c r="H7" s="65">
        <f t="shared" si="1"/>
        <v>0.57242274404492255</v>
      </c>
      <c r="K7" s="14">
        <f t="shared" si="2"/>
        <v>721280320</v>
      </c>
      <c r="L7" s="14" t="s">
        <v>30</v>
      </c>
      <c r="M7" s="24">
        <f t="shared" si="3"/>
        <v>83873.554528147986</v>
      </c>
    </row>
    <row r="8" spans="1:13" s="14" customFormat="1" ht="20.100000000000001" customHeight="1" x14ac:dyDescent="0.15">
      <c r="B8" s="238" t="s">
        <v>31</v>
      </c>
      <c r="C8" s="239"/>
      <c r="D8" s="64">
        <v>2196</v>
      </c>
      <c r="E8" s="68">
        <v>323202.67999999988</v>
      </c>
      <c r="F8" s="68">
        <f t="shared" si="0"/>
        <v>147177.90528233146</v>
      </c>
      <c r="G8" s="68">
        <v>269310</v>
      </c>
      <c r="H8" s="65">
        <f t="shared" si="1"/>
        <v>0.54649996391642142</v>
      </c>
      <c r="K8" s="14">
        <f t="shared" si="2"/>
        <v>591404760</v>
      </c>
      <c r="L8" s="14" t="s">
        <v>31</v>
      </c>
      <c r="M8" s="24">
        <f t="shared" si="3"/>
        <v>122132.09471766854</v>
      </c>
    </row>
    <row r="9" spans="1:13" s="14" customFormat="1" ht="20.100000000000001" customHeight="1" x14ac:dyDescent="0.15">
      <c r="B9" s="238" t="s">
        <v>32</v>
      </c>
      <c r="C9" s="239"/>
      <c r="D9" s="64">
        <v>1986</v>
      </c>
      <c r="E9" s="68">
        <v>357739.67</v>
      </c>
      <c r="F9" s="68">
        <f t="shared" si="0"/>
        <v>180130.75025176234</v>
      </c>
      <c r="G9" s="68">
        <v>308060</v>
      </c>
      <c r="H9" s="65">
        <f t="shared" si="1"/>
        <v>0.58472619052055552</v>
      </c>
      <c r="K9" s="14">
        <f t="shared" si="2"/>
        <v>611807160</v>
      </c>
      <c r="L9" s="14" t="s">
        <v>32</v>
      </c>
      <c r="M9" s="24">
        <f t="shared" si="3"/>
        <v>127929.24974823766</v>
      </c>
    </row>
    <row r="10" spans="1:13" s="14" customFormat="1" ht="20.100000000000001" customHeight="1" x14ac:dyDescent="0.15">
      <c r="B10" s="240" t="s">
        <v>33</v>
      </c>
      <c r="C10" s="241"/>
      <c r="D10" s="72">
        <v>994</v>
      </c>
      <c r="E10" s="73">
        <v>195254.47999999998</v>
      </c>
      <c r="F10" s="73">
        <f t="shared" si="0"/>
        <v>196433.07847082493</v>
      </c>
      <c r="G10" s="73">
        <v>360650</v>
      </c>
      <c r="H10" s="75">
        <f t="shared" si="1"/>
        <v>0.54466401905122674</v>
      </c>
      <c r="K10" s="14">
        <f t="shared" si="2"/>
        <v>358486100</v>
      </c>
      <c r="L10" s="14" t="s">
        <v>33</v>
      </c>
      <c r="M10" s="24">
        <f t="shared" si="3"/>
        <v>164216.92152917507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6389</v>
      </c>
      <c r="E11" s="67">
        <f>SUM(E4:E5)</f>
        <v>144930.34999999998</v>
      </c>
      <c r="F11" s="67">
        <f t="shared" si="0"/>
        <v>22684.355924244792</v>
      </c>
      <c r="G11" s="82"/>
      <c r="H11" s="63">
        <f>SUM(E4:E5)*1000/SUM(K4:K5)</f>
        <v>0.29075857994037058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14900</v>
      </c>
      <c r="E12" s="78">
        <f>SUM(E6:E10)</f>
        <v>1820301.7199999997</v>
      </c>
      <c r="F12" s="69">
        <f t="shared" si="0"/>
        <v>122167.90067114092</v>
      </c>
      <c r="G12" s="83"/>
      <c r="H12" s="70">
        <f>SUM(E6:E10)*1000/SUM(K6:K10)</f>
        <v>0.55288935549065621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21289</v>
      </c>
      <c r="E13" s="79">
        <f>SUM(E11:E12)</f>
        <v>1965232.0699999998</v>
      </c>
      <c r="F13" s="74">
        <f t="shared" si="0"/>
        <v>92312.089341913656</v>
      </c>
      <c r="G13" s="77"/>
      <c r="H13" s="76">
        <f>SUM(E4:E10)*1000/SUM(K4:K10)</f>
        <v>0.5184215213911797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04月状況（表紙）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'04月状況（表紙）'!Print_Area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2020-06-03T06:18:18Z</dcterms:modified>
</cp:coreProperties>
</file>