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drawings/drawing6.xml" ContentType="application/vnd.openxmlformats-officedocument.drawingml.chartshapes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月次統計報告\2020年04月報告書\"/>
    </mc:Choice>
  </mc:AlternateContent>
  <bookViews>
    <workbookView xWindow="-915" yWindow="5130" windowWidth="15480" windowHeight="6480"/>
  </bookViews>
  <sheets>
    <sheet name="04月状況（表紙）" sheetId="6" r:id="rId1"/>
    <sheet name="人口統計" sheetId="9" r:id="rId2"/>
    <sheet name="認定者数（2-1.2）" sheetId="10" r:id="rId3"/>
    <sheet name="給付状況（3-1）" sheetId="11" r:id="rId4"/>
    <sheet name="給付状況（3-2）" sheetId="12" r:id="rId5"/>
    <sheet name="給付状況（3-3）" sheetId="13" r:id="rId6"/>
  </sheets>
  <definedNames>
    <definedName name="_xlnm.Print_Area" localSheetId="0">'04月状況（表紙）'!$A$1:$L$45</definedName>
    <definedName name="_xlnm.Print_Area" localSheetId="3">'給付状況（3-1）'!$A$1:$K$47</definedName>
    <definedName name="_xlnm.Print_Area" localSheetId="4">'給付状況（3-2）'!$A$1:$H$86</definedName>
    <definedName name="_xlnm.Print_Area" localSheetId="5">'給付状況（3-3）'!$A$1:$I$39</definedName>
    <definedName name="_xlnm.Print_Area" localSheetId="1">人口統計!$A$1:$I$39</definedName>
    <definedName name="_xlnm.Print_Area" localSheetId="2">'認定者数（2-1.2）'!$A$1:$L$45</definedName>
  </definedNames>
  <calcPr calcId="152511"/>
</workbook>
</file>

<file path=xl/calcChain.xml><?xml version="1.0" encoding="utf-8"?>
<calcChain xmlns="http://schemas.openxmlformats.org/spreadsheetml/2006/main">
  <c r="H12" i="12" l="1"/>
  <c r="F12" i="12"/>
  <c r="H43" i="12" l="1"/>
  <c r="F43" i="12"/>
  <c r="H40" i="12"/>
  <c r="H38" i="12"/>
  <c r="F40" i="12"/>
  <c r="F38" i="12"/>
  <c r="H26" i="12"/>
  <c r="F26" i="12"/>
  <c r="H14" i="12"/>
  <c r="F14" i="12"/>
  <c r="K6" i="10" l="1"/>
  <c r="G45" i="12" l="1"/>
  <c r="K4" i="13" l="1"/>
  <c r="H44" i="12"/>
  <c r="H42" i="12"/>
  <c r="H41" i="12"/>
  <c r="F44" i="12"/>
  <c r="F42" i="12"/>
  <c r="F41" i="12"/>
  <c r="H39" i="12"/>
  <c r="H37" i="12"/>
  <c r="H36" i="12"/>
  <c r="H35" i="12"/>
  <c r="H34" i="12"/>
  <c r="H33" i="12"/>
  <c r="H32" i="12"/>
  <c r="H31" i="12"/>
  <c r="H30" i="12"/>
  <c r="H29" i="12"/>
  <c r="F39" i="12"/>
  <c r="F37" i="12"/>
  <c r="F36" i="12"/>
  <c r="F35" i="12"/>
  <c r="F34" i="12"/>
  <c r="F33" i="12"/>
  <c r="F32" i="12"/>
  <c r="F31" i="12"/>
  <c r="F30" i="12"/>
  <c r="F29" i="12"/>
  <c r="H28" i="12"/>
  <c r="H27" i="12"/>
  <c r="H25" i="12"/>
  <c r="H24" i="12"/>
  <c r="H23" i="12"/>
  <c r="H22" i="12"/>
  <c r="H21" i="12"/>
  <c r="H20" i="12"/>
  <c r="H19" i="12"/>
  <c r="H18" i="12"/>
  <c r="H17" i="12"/>
  <c r="F28" i="12"/>
  <c r="F27" i="12"/>
  <c r="F25" i="12"/>
  <c r="F24" i="12"/>
  <c r="F23" i="12"/>
  <c r="F22" i="12"/>
  <c r="F21" i="12"/>
  <c r="F20" i="12"/>
  <c r="F19" i="12"/>
  <c r="F18" i="12"/>
  <c r="F17" i="12"/>
  <c r="H16" i="12"/>
  <c r="H15" i="12"/>
  <c r="H13" i="12"/>
  <c r="H11" i="12"/>
  <c r="H10" i="12"/>
  <c r="H9" i="12"/>
  <c r="H8" i="12"/>
  <c r="H7" i="12"/>
  <c r="H6" i="12"/>
  <c r="H5" i="12"/>
  <c r="F16" i="12"/>
  <c r="F15" i="12"/>
  <c r="F13" i="12"/>
  <c r="F11" i="12"/>
  <c r="F10" i="12"/>
  <c r="F9" i="12"/>
  <c r="F8" i="12"/>
  <c r="F7" i="12"/>
  <c r="F6" i="12"/>
  <c r="F5" i="12"/>
  <c r="Q37" i="11"/>
  <c r="P37" i="11"/>
  <c r="O37" i="11"/>
  <c r="N37" i="11"/>
  <c r="Q36" i="11"/>
  <c r="P36" i="11"/>
  <c r="O36" i="11"/>
  <c r="N36" i="11"/>
  <c r="Q35" i="11"/>
  <c r="P35" i="11"/>
  <c r="O35" i="11"/>
  <c r="N35" i="11"/>
  <c r="Q34" i="11"/>
  <c r="P34" i="11"/>
  <c r="O34" i="11"/>
  <c r="N34" i="11"/>
  <c r="Q33" i="11"/>
  <c r="P33" i="11"/>
  <c r="O33" i="11"/>
  <c r="N33" i="11"/>
  <c r="Q32" i="11"/>
  <c r="P32" i="11"/>
  <c r="O32" i="11"/>
  <c r="N32" i="11"/>
  <c r="Q31" i="11"/>
  <c r="P31" i="11"/>
  <c r="O31" i="11"/>
  <c r="N31" i="11"/>
  <c r="Q30" i="11"/>
  <c r="P30" i="11"/>
  <c r="O30" i="11"/>
  <c r="N30" i="11"/>
  <c r="Q29" i="11"/>
  <c r="P29" i="11"/>
  <c r="O29" i="11"/>
  <c r="N29" i="11"/>
  <c r="S5" i="11"/>
  <c r="S7" i="11"/>
  <c r="S9" i="11"/>
  <c r="S11" i="11"/>
  <c r="Q13" i="11"/>
  <c r="R13" i="11"/>
  <c r="R6" i="11" s="1"/>
  <c r="M5" i="11"/>
  <c r="Q12" i="11" l="1"/>
  <c r="Q6" i="11"/>
  <c r="R8" i="11"/>
  <c r="R14" i="11"/>
  <c r="R10" i="11"/>
  <c r="Q8" i="11"/>
  <c r="Q14" i="11"/>
  <c r="R12" i="11"/>
  <c r="Q10" i="11"/>
  <c r="S13" i="11"/>
  <c r="Q24" i="11" l="1"/>
  <c r="O24" i="11"/>
  <c r="P24" i="11"/>
  <c r="O17" i="11"/>
  <c r="N24" i="11"/>
  <c r="O21" i="11"/>
  <c r="N18" i="11"/>
  <c r="N17" i="11"/>
  <c r="O19" i="11" l="1"/>
  <c r="Q16" i="11"/>
  <c r="Q19" i="11"/>
  <c r="P22" i="11"/>
  <c r="Q20" i="11"/>
  <c r="O16" i="11"/>
  <c r="N16" i="11"/>
  <c r="N22" i="11"/>
  <c r="Q22" i="11"/>
  <c r="N20" i="11"/>
  <c r="Q23" i="11"/>
  <c r="Q17" i="11"/>
  <c r="P16" i="11"/>
  <c r="P19" i="11"/>
  <c r="P17" i="11"/>
  <c r="O22" i="11"/>
  <c r="O20" i="11"/>
  <c r="N19" i="11"/>
  <c r="P18" i="11"/>
  <c r="Q18" i="11"/>
  <c r="O23" i="11"/>
  <c r="O18" i="11"/>
  <c r="N23" i="11"/>
  <c r="P20" i="11"/>
  <c r="Q21" i="11"/>
  <c r="P21" i="11"/>
  <c r="N21" i="11"/>
  <c r="P23" i="11"/>
  <c r="E12" i="13" l="1"/>
  <c r="D12" i="13"/>
  <c r="E11" i="13"/>
  <c r="D11" i="13"/>
  <c r="K10" i="13"/>
  <c r="F10" i="13"/>
  <c r="K9" i="13"/>
  <c r="F9" i="13"/>
  <c r="K8" i="13"/>
  <c r="F8" i="13"/>
  <c r="M8" i="13" s="1"/>
  <c r="K7" i="13"/>
  <c r="F7" i="13"/>
  <c r="K6" i="13"/>
  <c r="F6" i="13"/>
  <c r="K5" i="13"/>
  <c r="F5" i="13"/>
  <c r="F4" i="13"/>
  <c r="H45" i="12"/>
  <c r="E45" i="12"/>
  <c r="F45" i="12" s="1"/>
  <c r="H8" i="13" l="1"/>
  <c r="H10" i="13"/>
  <c r="M10" i="13"/>
  <c r="H9" i="13"/>
  <c r="M9" i="13"/>
  <c r="H12" i="13"/>
  <c r="H7" i="13"/>
  <c r="M7" i="13"/>
  <c r="H6" i="13"/>
  <c r="M6" i="13"/>
  <c r="H5" i="13"/>
  <c r="M5" i="13"/>
  <c r="F11" i="13"/>
  <c r="M4" i="13"/>
  <c r="H4" i="13"/>
  <c r="F12" i="13"/>
  <c r="H13" i="13"/>
  <c r="D13" i="13"/>
  <c r="E13" i="13"/>
  <c r="H11" i="13"/>
  <c r="F13" i="13" l="1"/>
  <c r="J32" i="10"/>
  <c r="I32" i="10"/>
  <c r="H32" i="10"/>
  <c r="G32" i="10"/>
  <c r="F32" i="10"/>
  <c r="E32" i="10"/>
  <c r="D32" i="10"/>
  <c r="K31" i="10"/>
  <c r="K30" i="10"/>
  <c r="K29" i="10"/>
  <c r="K28" i="10"/>
  <c r="K27" i="10"/>
  <c r="K26" i="10"/>
  <c r="K25" i="10"/>
  <c r="K24" i="10"/>
  <c r="L13" i="9"/>
  <c r="K13" i="9"/>
  <c r="L12" i="9"/>
  <c r="K12" i="9"/>
  <c r="L11" i="9"/>
  <c r="K11" i="9"/>
  <c r="L10" i="9"/>
  <c r="K10" i="9"/>
  <c r="L9" i="9"/>
  <c r="K9" i="9"/>
  <c r="L8" i="9"/>
  <c r="K8" i="9"/>
  <c r="L7" i="9"/>
  <c r="K7" i="9"/>
  <c r="L6" i="9"/>
  <c r="K6" i="9"/>
  <c r="K32" i="10" l="1"/>
  <c r="K8" i="10"/>
  <c r="K7" i="10"/>
  <c r="K5" i="10"/>
  <c r="J4" i="10"/>
  <c r="J9" i="10" s="1"/>
  <c r="I4" i="10"/>
  <c r="I9" i="10" s="1"/>
  <c r="H4" i="10"/>
  <c r="H9" i="10" s="1"/>
  <c r="G4" i="10"/>
  <c r="G9" i="10" s="1"/>
  <c r="F4" i="10"/>
  <c r="F9" i="10" s="1"/>
  <c r="E4" i="10"/>
  <c r="E9" i="10" s="1"/>
  <c r="D4" i="10"/>
  <c r="D9" i="10" s="1"/>
  <c r="K4" i="10" l="1"/>
  <c r="K9" i="10" l="1"/>
  <c r="G5" i="9"/>
  <c r="F5" i="9"/>
  <c r="E5" i="9"/>
  <c r="C5" i="9"/>
  <c r="D13" i="9"/>
  <c r="H13" i="9" s="1"/>
  <c r="D12" i="9"/>
  <c r="D11" i="9"/>
  <c r="D10" i="9"/>
  <c r="D9" i="9"/>
  <c r="D8" i="9"/>
  <c r="D7" i="9"/>
  <c r="D6" i="9"/>
  <c r="H7" i="9" l="1"/>
  <c r="L25" i="10"/>
  <c r="J7" i="9"/>
  <c r="H11" i="9"/>
  <c r="L29" i="10"/>
  <c r="J11" i="9"/>
  <c r="H8" i="9"/>
  <c r="L26" i="10"/>
  <c r="J8" i="9"/>
  <c r="H12" i="9"/>
  <c r="L30" i="10"/>
  <c r="J12" i="9"/>
  <c r="H9" i="9"/>
  <c r="L27" i="10"/>
  <c r="J9" i="9"/>
  <c r="L31" i="10"/>
  <c r="J13" i="9"/>
  <c r="H6" i="9"/>
  <c r="L24" i="10"/>
  <c r="J6" i="9"/>
  <c r="H10" i="9"/>
  <c r="L28" i="10"/>
  <c r="J10" i="9"/>
  <c r="L5" i="9"/>
  <c r="K5" i="9"/>
  <c r="D5" i="9"/>
  <c r="L6" i="10" s="1"/>
  <c r="H5" i="9" l="1"/>
  <c r="L32" i="10"/>
  <c r="L7" i="10"/>
  <c r="L5" i="10"/>
  <c r="L4" i="10"/>
  <c r="J5" i="9"/>
</calcChain>
</file>

<file path=xl/sharedStrings.xml><?xml version="1.0" encoding="utf-8"?>
<sst xmlns="http://schemas.openxmlformats.org/spreadsheetml/2006/main" count="208" uniqueCount="154">
  <si>
    <t>総人口</t>
    <rPh sb="0" eb="3">
      <t>ソウジンコウ</t>
    </rPh>
    <phoneticPr fontId="2"/>
  </si>
  <si>
    <t>出現率</t>
    <rPh sb="0" eb="2">
      <t>シュツゲン</t>
    </rPh>
    <rPh sb="2" eb="3">
      <t>リツ</t>
    </rPh>
    <phoneticPr fontId="2"/>
  </si>
  <si>
    <t>（単位：人）</t>
    <rPh sb="1" eb="3">
      <t>タンイ</t>
    </rPh>
    <rPh sb="4" eb="5">
      <t>ニン</t>
    </rPh>
    <phoneticPr fontId="2"/>
  </si>
  <si>
    <t>訪問介護</t>
    <rPh sb="0" eb="2">
      <t>ホウモン</t>
    </rPh>
    <rPh sb="2" eb="4">
      <t>カイゴ</t>
    </rPh>
    <phoneticPr fontId="2"/>
  </si>
  <si>
    <t>～掲載データ～</t>
    <rPh sb="1" eb="3">
      <t>ケイサイ</t>
    </rPh>
    <phoneticPr fontId="2"/>
  </si>
  <si>
    <t>２．要介護度別認定者数（当月末現在）</t>
    <rPh sb="2" eb="5">
      <t>ヨウカイゴ</t>
    </rPh>
    <rPh sb="5" eb="6">
      <t>ド</t>
    </rPh>
    <rPh sb="6" eb="7">
      <t>ベツ</t>
    </rPh>
    <rPh sb="7" eb="10">
      <t>ニンテイシャ</t>
    </rPh>
    <rPh sb="10" eb="11">
      <t>スウ</t>
    </rPh>
    <rPh sb="12" eb="13">
      <t>トウ</t>
    </rPh>
    <rPh sb="13" eb="15">
      <t>ゲツマツ</t>
    </rPh>
    <rPh sb="15" eb="17">
      <t>ゲンザイ</t>
    </rPh>
    <phoneticPr fontId="2"/>
  </si>
  <si>
    <t>＊施設サービス別利用状況の「利用人数」は同月内の施設移動人数等を含む</t>
    <rPh sb="1" eb="3">
      <t>シセツ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ドウゲツ</t>
    </rPh>
    <rPh sb="22" eb="23">
      <t>ナイ</t>
    </rPh>
    <rPh sb="24" eb="26">
      <t>シセツ</t>
    </rPh>
    <rPh sb="26" eb="28">
      <t>イドウ</t>
    </rPh>
    <rPh sb="28" eb="30">
      <t>ニンズウ</t>
    </rPh>
    <rPh sb="30" eb="31">
      <t>ナド</t>
    </rPh>
    <rPh sb="32" eb="33">
      <t>フク</t>
    </rPh>
    <phoneticPr fontId="2"/>
  </si>
  <si>
    <t>＊住宅改修費・福祉用具購入費・高額サービス費は含まない</t>
    <rPh sb="1" eb="5">
      <t>ジュウタクカイシュウ</t>
    </rPh>
    <rPh sb="5" eb="6">
      <t>ヒ</t>
    </rPh>
    <rPh sb="7" eb="9">
      <t>フクシ</t>
    </rPh>
    <rPh sb="9" eb="11">
      <t>ヨウグ</t>
    </rPh>
    <rPh sb="11" eb="13">
      <t>コウニュウ</t>
    </rPh>
    <rPh sb="13" eb="14">
      <t>ヒ</t>
    </rPh>
    <rPh sb="15" eb="17">
      <t>コウガク</t>
    </rPh>
    <rPh sb="21" eb="22">
      <t>ヒ</t>
    </rPh>
    <rPh sb="23" eb="24">
      <t>フク</t>
    </rPh>
    <phoneticPr fontId="2"/>
  </si>
  <si>
    <t>訪問入浴</t>
    <rPh sb="0" eb="2">
      <t>ホウモン</t>
    </rPh>
    <rPh sb="2" eb="4">
      <t>ニュウヨク</t>
    </rPh>
    <phoneticPr fontId="2"/>
  </si>
  <si>
    <t>訪問看護</t>
    <rPh sb="0" eb="2">
      <t>ホウモン</t>
    </rPh>
    <rPh sb="2" eb="4">
      <t>カンゴ</t>
    </rPh>
    <phoneticPr fontId="2"/>
  </si>
  <si>
    <t>訪問リハ</t>
    <rPh sb="0" eb="2">
      <t>ホウモン</t>
    </rPh>
    <phoneticPr fontId="2"/>
  </si>
  <si>
    <t>１．人口統計</t>
    <rPh sb="2" eb="4">
      <t>ジンコウ</t>
    </rPh>
    <rPh sb="4" eb="6">
      <t>トウケイ</t>
    </rPh>
    <phoneticPr fontId="2"/>
  </si>
  <si>
    <t>65歳以上</t>
    <rPh sb="2" eb="3">
      <t>サイ</t>
    </rPh>
    <rPh sb="3" eb="5">
      <t>イジョウ</t>
    </rPh>
    <phoneticPr fontId="2"/>
  </si>
  <si>
    <t>40歳～64歳</t>
    <rPh sb="2" eb="3">
      <t>サイ</t>
    </rPh>
    <rPh sb="6" eb="7">
      <t>サイ</t>
    </rPh>
    <phoneticPr fontId="2"/>
  </si>
  <si>
    <t>高齢化率</t>
    <rPh sb="0" eb="3">
      <t>コウレイカ</t>
    </rPh>
    <rPh sb="3" eb="4">
      <t>リツ</t>
    </rPh>
    <phoneticPr fontId="2"/>
  </si>
  <si>
    <t>65歳～74歳</t>
    <rPh sb="2" eb="3">
      <t>サイ</t>
    </rPh>
    <rPh sb="6" eb="7">
      <t>サイ</t>
    </rPh>
    <phoneticPr fontId="2"/>
  </si>
  <si>
    <t>75歳以上</t>
    <rPh sb="2" eb="3">
      <t>サイ</t>
    </rPh>
    <rPh sb="3" eb="5">
      <t>イジョウ</t>
    </rPh>
    <phoneticPr fontId="2"/>
  </si>
  <si>
    <t>　広域連合全体</t>
    <rPh sb="1" eb="3">
      <t>コウイキ</t>
    </rPh>
    <rPh sb="3" eb="5">
      <t>レンゴウ</t>
    </rPh>
    <rPh sb="5" eb="7">
      <t>ゼンタイ</t>
    </rPh>
    <phoneticPr fontId="2"/>
  </si>
  <si>
    <t>　粕屋支部</t>
    <rPh sb="1" eb="3">
      <t>カスヤ</t>
    </rPh>
    <rPh sb="3" eb="5">
      <t>シブ</t>
    </rPh>
    <phoneticPr fontId="2"/>
  </si>
  <si>
    <t>　遠賀支部</t>
    <rPh sb="1" eb="3">
      <t>オンガ</t>
    </rPh>
    <rPh sb="3" eb="5">
      <t>シブ</t>
    </rPh>
    <phoneticPr fontId="2"/>
  </si>
  <si>
    <t>　鞍手支部</t>
    <rPh sb="1" eb="3">
      <t>クラテ</t>
    </rPh>
    <rPh sb="3" eb="5">
      <t>シブ</t>
    </rPh>
    <phoneticPr fontId="2"/>
  </si>
  <si>
    <t>　朝倉支部</t>
    <rPh sb="1" eb="3">
      <t>アサクラ</t>
    </rPh>
    <rPh sb="3" eb="5">
      <t>シブ</t>
    </rPh>
    <phoneticPr fontId="2"/>
  </si>
  <si>
    <t>　うきは・大刀洗支部</t>
    <rPh sb="5" eb="8">
      <t>タチアライ</t>
    </rPh>
    <rPh sb="8" eb="10">
      <t>シブ</t>
    </rPh>
    <phoneticPr fontId="2"/>
  </si>
  <si>
    <t>　柳川・大木・広川支部</t>
    <rPh sb="1" eb="3">
      <t>ヤナガワ</t>
    </rPh>
    <rPh sb="4" eb="6">
      <t>オオキ</t>
    </rPh>
    <rPh sb="7" eb="9">
      <t>ヒロカワ</t>
    </rPh>
    <rPh sb="9" eb="11">
      <t>シブ</t>
    </rPh>
    <phoneticPr fontId="2"/>
  </si>
  <si>
    <t>　田川・桂川支部</t>
    <rPh sb="1" eb="3">
      <t>タガワ</t>
    </rPh>
    <rPh sb="4" eb="6">
      <t>ケイセン</t>
    </rPh>
    <rPh sb="6" eb="8">
      <t>シブ</t>
    </rPh>
    <phoneticPr fontId="2"/>
  </si>
  <si>
    <t>　豊築支部</t>
    <rPh sb="1" eb="3">
      <t>ホウチク</t>
    </rPh>
    <rPh sb="3" eb="5">
      <t>シブ</t>
    </rPh>
    <phoneticPr fontId="2"/>
  </si>
  <si>
    <t>0歳～39歳</t>
    <rPh sb="1" eb="2">
      <t>サイ</t>
    </rPh>
    <rPh sb="5" eb="6">
      <t>サイ</t>
    </rPh>
    <phoneticPr fontId="2"/>
  </si>
  <si>
    <t>要支援１</t>
    <rPh sb="0" eb="3">
      <t>ヨウシエン</t>
    </rPh>
    <phoneticPr fontId="2"/>
  </si>
  <si>
    <t>要支援２</t>
    <rPh sb="0" eb="3">
      <t>ヨウシエン</t>
    </rPh>
    <phoneticPr fontId="2"/>
  </si>
  <si>
    <t>要介護１</t>
    <rPh sb="0" eb="3">
      <t>ヨウカイゴ</t>
    </rPh>
    <phoneticPr fontId="2"/>
  </si>
  <si>
    <t>要介護２</t>
    <rPh sb="0" eb="3">
      <t>ヨウカイゴ</t>
    </rPh>
    <phoneticPr fontId="2"/>
  </si>
  <si>
    <t>要介護３</t>
    <rPh sb="0" eb="3">
      <t>ヨウカイゴ</t>
    </rPh>
    <phoneticPr fontId="2"/>
  </si>
  <si>
    <t>要介護４</t>
    <rPh sb="0" eb="3">
      <t>ヨウカイゴ</t>
    </rPh>
    <phoneticPr fontId="2"/>
  </si>
  <si>
    <t>要介護５</t>
    <rPh sb="0" eb="3">
      <t>ヨウカイゴ</t>
    </rPh>
    <phoneticPr fontId="2"/>
  </si>
  <si>
    <t>計</t>
    <rPh sb="0" eb="1">
      <t>ケイ</t>
    </rPh>
    <phoneticPr fontId="2"/>
  </si>
  <si>
    <t>総　　数</t>
    <rPh sb="0" eb="1">
      <t>ソウ</t>
    </rPh>
    <rPh sb="3" eb="4">
      <t>スウ</t>
    </rPh>
    <phoneticPr fontId="2"/>
  </si>
  <si>
    <t>（単位：人）</t>
    <rPh sb="1" eb="3">
      <t>タンイ</t>
    </rPh>
    <rPh sb="4" eb="5">
      <t>ニン</t>
    </rPh>
    <phoneticPr fontId="2"/>
  </si>
  <si>
    <t>１．人口統計（当月末現在）</t>
    <rPh sb="2" eb="4">
      <t>ジンコウ</t>
    </rPh>
    <rPh sb="4" eb="6">
      <t>トウケイ</t>
    </rPh>
    <rPh sb="7" eb="8">
      <t>トウ</t>
    </rPh>
    <rPh sb="8" eb="10">
      <t>ゲツマツ</t>
    </rPh>
    <rPh sb="10" eb="12">
      <t>ゲンザイ</t>
    </rPh>
    <phoneticPr fontId="2"/>
  </si>
  <si>
    <t>３．給付受給状況（当月利用分）</t>
    <rPh sb="2" eb="4">
      <t>キュウフ</t>
    </rPh>
    <rPh sb="4" eb="6">
      <t>ジュキュウ</t>
    </rPh>
    <rPh sb="6" eb="8">
      <t>ジョウキョウ</t>
    </rPh>
    <rPh sb="9" eb="11">
      <t>トウゲツ</t>
    </rPh>
    <rPh sb="11" eb="13">
      <t>リヨウ</t>
    </rPh>
    <rPh sb="13" eb="14">
      <t>ブン</t>
    </rPh>
    <phoneticPr fontId="2"/>
  </si>
  <si>
    <t>後期率</t>
    <rPh sb="0" eb="2">
      <t>コウキ</t>
    </rPh>
    <rPh sb="2" eb="3">
      <t>リツ</t>
    </rPh>
    <phoneticPr fontId="2"/>
  </si>
  <si>
    <t>前期率</t>
    <rPh sb="0" eb="2">
      <t>ゼンキ</t>
    </rPh>
    <rPh sb="2" eb="3">
      <t>リツ</t>
    </rPh>
    <phoneticPr fontId="2"/>
  </si>
  <si>
    <t>＊出現率は要介護・要支援認定者数を65歳以上人口で除した数値</t>
    <rPh sb="1" eb="3">
      <t>シュツゲン</t>
    </rPh>
    <rPh sb="3" eb="4">
      <t>リツ</t>
    </rPh>
    <rPh sb="5" eb="8">
      <t>ヨウカイゴ</t>
    </rPh>
    <rPh sb="9" eb="12">
      <t>ヨウシエン</t>
    </rPh>
    <rPh sb="12" eb="15">
      <t>ニンテイシャ</t>
    </rPh>
    <rPh sb="15" eb="16">
      <t>カズ</t>
    </rPh>
    <rPh sb="19" eb="22">
      <t>サイイジョウ</t>
    </rPh>
    <rPh sb="22" eb="24">
      <t>ジンコウ</t>
    </rPh>
    <rPh sb="25" eb="26">
      <t>ジョ</t>
    </rPh>
    <rPh sb="28" eb="30">
      <t>スウチ</t>
    </rPh>
    <phoneticPr fontId="2"/>
  </si>
  <si>
    <t>２-２．要介護・要支援認定者数（支部別）</t>
    <rPh sb="4" eb="7">
      <t>ヨウカイゴ</t>
    </rPh>
    <rPh sb="8" eb="11">
      <t>ヨウシエン</t>
    </rPh>
    <rPh sb="11" eb="14">
      <t>ニンテイシャ</t>
    </rPh>
    <rPh sb="14" eb="15">
      <t>カズ</t>
    </rPh>
    <rPh sb="16" eb="18">
      <t>シブ</t>
    </rPh>
    <rPh sb="18" eb="19">
      <t>ベツ</t>
    </rPh>
    <phoneticPr fontId="2"/>
  </si>
  <si>
    <t>２-１．要介護・要支援認定者数</t>
    <rPh sb="4" eb="7">
      <t>ヨウカイゴ</t>
    </rPh>
    <rPh sb="8" eb="11">
      <t>ヨウシエン</t>
    </rPh>
    <rPh sb="11" eb="14">
      <t>ニンテイシャ</t>
    </rPh>
    <rPh sb="14" eb="15">
      <t>カズ</t>
    </rPh>
    <phoneticPr fontId="2"/>
  </si>
  <si>
    <t>　遠賀支部</t>
    <rPh sb="1" eb="3">
      <t>オンガ</t>
    </rPh>
    <rPh sb="3" eb="5">
      <t>シブ</t>
    </rPh>
    <phoneticPr fontId="2"/>
  </si>
  <si>
    <t>　鞍手支部</t>
    <rPh sb="1" eb="3">
      <t>クラテ</t>
    </rPh>
    <rPh sb="3" eb="5">
      <t>シブ</t>
    </rPh>
    <phoneticPr fontId="2"/>
  </si>
  <si>
    <t>　朝倉支部</t>
    <rPh sb="1" eb="3">
      <t>アサクラ</t>
    </rPh>
    <rPh sb="3" eb="5">
      <t>シブ</t>
    </rPh>
    <phoneticPr fontId="2"/>
  </si>
  <si>
    <t>　うきは・大刀洗支部</t>
    <rPh sb="5" eb="8">
      <t>タチアライ</t>
    </rPh>
    <rPh sb="8" eb="10">
      <t>シブ</t>
    </rPh>
    <phoneticPr fontId="2"/>
  </si>
  <si>
    <t>　柳川・大木・広川支部</t>
    <rPh sb="1" eb="3">
      <t>ヤナガワ</t>
    </rPh>
    <rPh sb="4" eb="6">
      <t>オオキ</t>
    </rPh>
    <rPh sb="7" eb="9">
      <t>ヒロカワ</t>
    </rPh>
    <rPh sb="9" eb="11">
      <t>シブ</t>
    </rPh>
    <phoneticPr fontId="2"/>
  </si>
  <si>
    <t>　田川・桂川支部</t>
    <rPh sb="1" eb="3">
      <t>タガワ</t>
    </rPh>
    <rPh sb="4" eb="6">
      <t>ケイセン</t>
    </rPh>
    <rPh sb="6" eb="8">
      <t>シブ</t>
    </rPh>
    <phoneticPr fontId="2"/>
  </si>
  <si>
    <t>　広域連合</t>
    <rPh sb="1" eb="3">
      <t>コウイキ</t>
    </rPh>
    <rPh sb="3" eb="5">
      <t>レンゴウ</t>
    </rPh>
    <phoneticPr fontId="2"/>
  </si>
  <si>
    <t>※表中の数値は第１号被保険者のみ</t>
    <rPh sb="1" eb="3">
      <t>ヒョウチュウ</t>
    </rPh>
    <rPh sb="4" eb="6">
      <t>スウチ</t>
    </rPh>
    <rPh sb="7" eb="8">
      <t>ダイ</t>
    </rPh>
    <rPh sb="9" eb="10">
      <t>ゴウ</t>
    </rPh>
    <rPh sb="10" eb="14">
      <t>ヒホケンシャ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</si>
  <si>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</si>
  <si>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３-１．給付状況（利用状況）</t>
    <rPh sb="4" eb="6">
      <t>キュウフ</t>
    </rPh>
    <rPh sb="6" eb="8">
      <t>ジョウキョウ</t>
    </rPh>
    <rPh sb="9" eb="11">
      <t>リヨウ</t>
    </rPh>
    <rPh sb="11" eb="13">
      <t>ジョウキョウ</t>
    </rPh>
    <phoneticPr fontId="2"/>
  </si>
  <si>
    <t>サービス名</t>
    <rPh sb="4" eb="5">
      <t>メイ</t>
    </rPh>
    <phoneticPr fontId="2"/>
  </si>
  <si>
    <t>通所介護</t>
    <rPh sb="0" eb="1">
      <t>ツウ</t>
    </rPh>
    <rPh sb="1" eb="2">
      <t>ショ</t>
    </rPh>
    <rPh sb="2" eb="4">
      <t>カイゴ</t>
    </rPh>
    <phoneticPr fontId="2"/>
  </si>
  <si>
    <t>通所リハ</t>
    <rPh sb="0" eb="1">
      <t>ツウ</t>
    </rPh>
    <rPh sb="1" eb="2">
      <t>ショ</t>
    </rPh>
    <phoneticPr fontId="2"/>
  </si>
  <si>
    <t>費用額（千円）</t>
    <rPh sb="0" eb="2">
      <t>ヒヨウ</t>
    </rPh>
    <rPh sb="2" eb="3">
      <t>ガク</t>
    </rPh>
    <rPh sb="4" eb="6">
      <t>センエン</t>
    </rPh>
    <phoneticPr fontId="2"/>
  </si>
  <si>
    <t>要介護度</t>
    <rPh sb="0" eb="3">
      <t>ヨウカイゴ</t>
    </rPh>
    <rPh sb="3" eb="4">
      <t>ド</t>
    </rPh>
    <phoneticPr fontId="2"/>
  </si>
  <si>
    <t>中・重度</t>
    <rPh sb="0" eb="1">
      <t>チュウ</t>
    </rPh>
    <rPh sb="2" eb="4">
      <t>ジュウド</t>
    </rPh>
    <phoneticPr fontId="2"/>
  </si>
  <si>
    <t>人数</t>
    <rPh sb="0" eb="2">
      <t>ニンズウ</t>
    </rPh>
    <phoneticPr fontId="2"/>
  </si>
  <si>
    <t>支給限度額</t>
    <rPh sb="0" eb="2">
      <t>シキュウ</t>
    </rPh>
    <rPh sb="2" eb="4">
      <t>ゲンド</t>
    </rPh>
    <rPh sb="4" eb="5">
      <t>ガク</t>
    </rPh>
    <phoneticPr fontId="2"/>
  </si>
  <si>
    <t>限度額比率</t>
    <rPh sb="0" eb="2">
      <t>ゲンド</t>
    </rPh>
    <rPh sb="2" eb="3">
      <t>ガク</t>
    </rPh>
    <rPh sb="3" eb="5">
      <t>ヒリツ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</si>
  <si>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</si>
  <si>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1人あたり
費用額</t>
    <rPh sb="1" eb="2">
      <t>ニン</t>
    </rPh>
    <rPh sb="6" eb="8">
      <t>ヒヨウ</t>
    </rPh>
    <rPh sb="8" eb="9">
      <t>ガク</t>
    </rPh>
    <phoneticPr fontId="2"/>
  </si>
  <si>
    <t>軽　度</t>
    <rPh sb="0" eb="1">
      <t>ケイ</t>
    </rPh>
    <rPh sb="2" eb="3">
      <t>ド</t>
    </rPh>
    <phoneticPr fontId="2"/>
  </si>
  <si>
    <t>合　計</t>
    <rPh sb="0" eb="1">
      <t>ア</t>
    </rPh>
    <rPh sb="2" eb="3">
      <t>ケイ</t>
    </rPh>
    <phoneticPr fontId="2"/>
  </si>
  <si>
    <t>第１号被保険者</t>
    <rPh sb="0" eb="1">
      <t>ダイ</t>
    </rPh>
    <rPh sb="2" eb="3">
      <t>ゴウ</t>
    </rPh>
    <rPh sb="3" eb="7">
      <t>ヒホケンシャ</t>
    </rPh>
    <phoneticPr fontId="2"/>
  </si>
  <si>
    <t>第2号被保険者</t>
    <rPh sb="0" eb="1">
      <t>ダイ</t>
    </rPh>
    <rPh sb="2" eb="3">
      <t>ゴウ</t>
    </rPh>
    <rPh sb="3" eb="7">
      <t>ヒホケンシャ</t>
    </rPh>
    <phoneticPr fontId="2"/>
  </si>
  <si>
    <t>介護サービス</t>
    <rPh sb="0" eb="2">
      <t>カイゴ</t>
    </rPh>
    <phoneticPr fontId="2"/>
  </si>
  <si>
    <t>介護予防サービス</t>
    <rPh sb="0" eb="2">
      <t>カイゴ</t>
    </rPh>
    <rPh sb="2" eb="4">
      <t>ヨボウ</t>
    </rPh>
    <phoneticPr fontId="2"/>
  </si>
  <si>
    <t>居宅療養管理指導</t>
    <rPh sb="4" eb="6">
      <t>カンリ</t>
    </rPh>
    <rPh sb="6" eb="8">
      <t>シドウ</t>
    </rPh>
    <phoneticPr fontId="2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</si>
  <si>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2"/>
  </si>
  <si>
    <t>福祉用具貸与</t>
    <rPh sb="0" eb="2">
      <t>フクシ</t>
    </rPh>
    <rPh sb="2" eb="4">
      <t>ヨウグ</t>
    </rPh>
    <rPh sb="4" eb="6">
      <t>タイヨ</t>
    </rPh>
    <phoneticPr fontId="2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</si>
  <si>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2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</si>
  <si>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2"/>
  </si>
  <si>
    <t>認知症対応型通所介護</t>
    <rPh sb="0" eb="3">
      <t>ニンチショウ</t>
    </rPh>
    <rPh sb="3" eb="6">
      <t>タイオウガタ</t>
    </rPh>
    <rPh sb="6" eb="10">
      <t>ツウショカイゴ</t>
    </rPh>
    <phoneticPr fontId="2"/>
  </si>
  <si>
    <t>介護予防認知症対応型通所介護</t>
    <rPh sb="0" eb="2">
      <t>カイゴ</t>
    </rPh>
    <rPh sb="2" eb="4">
      <t>ヨボウ</t>
    </rPh>
    <rPh sb="4" eb="7">
      <t>ニンチショウ</t>
    </rPh>
    <rPh sb="7" eb="10">
      <t>タイオウガタ</t>
    </rPh>
    <rPh sb="10" eb="14">
      <t>ツウショカイゴ</t>
    </rPh>
    <phoneticPr fontId="2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</si>
  <si>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2"/>
  </si>
  <si>
    <t>予防小規模多機能型居宅介護</t>
    <rPh sb="0" eb="2">
      <t>ヨボウ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2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</si>
  <si>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2"/>
  </si>
  <si>
    <t>予防認知症対応型共同生活介護</t>
    <rPh sb="0" eb="2">
      <t>ヨボウ</t>
    </rPh>
    <rPh sb="2" eb="5">
      <t>ニンチショウ</t>
    </rPh>
    <rPh sb="5" eb="8">
      <t>タイオウガタ</t>
    </rPh>
    <rPh sb="8" eb="10">
      <t>キョウドウ</t>
    </rPh>
    <rPh sb="10" eb="12">
      <t>セイカツ</t>
    </rPh>
    <rPh sb="12" eb="14">
      <t>カイゴ</t>
    </rPh>
    <phoneticPr fontId="2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</si>
  <si>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2"/>
  </si>
  <si>
    <t>地域密着型サービス</t>
    <rPh sb="0" eb="2">
      <t>チイキ</t>
    </rPh>
    <rPh sb="2" eb="5">
      <t>ミッチャクガタ</t>
    </rPh>
    <phoneticPr fontId="2"/>
  </si>
  <si>
    <t>介護予防訪問介護</t>
    <rPh sb="0" eb="2">
      <t>カイゴ</t>
    </rPh>
    <rPh sb="2" eb="4">
      <t>ヨボウ</t>
    </rPh>
    <rPh sb="4" eb="6">
      <t>ホウモン</t>
    </rPh>
    <rPh sb="6" eb="8">
      <t>カイゴ</t>
    </rPh>
    <phoneticPr fontId="2"/>
  </si>
  <si>
    <t>介護予防訪問入浴</t>
    <rPh sb="0" eb="2">
      <t>カイゴ</t>
    </rPh>
    <rPh sb="2" eb="4">
      <t>ヨボウ</t>
    </rPh>
    <rPh sb="4" eb="6">
      <t>ホウモン</t>
    </rPh>
    <rPh sb="6" eb="8">
      <t>ニュウヨク</t>
    </rPh>
    <phoneticPr fontId="2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</si>
  <si>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2"/>
  </si>
  <si>
    <t>介護予防訪問リハ</t>
    <rPh sb="0" eb="2">
      <t>カイゴ</t>
    </rPh>
    <rPh sb="2" eb="4">
      <t>ヨボウ</t>
    </rPh>
    <rPh sb="4" eb="6">
      <t>ホウモン</t>
    </rPh>
    <phoneticPr fontId="2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</si>
  <si>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2"/>
  </si>
  <si>
    <t>介護予防通所介護</t>
    <rPh sb="0" eb="2">
      <t>カイゴ</t>
    </rPh>
    <rPh sb="2" eb="4">
      <t>ヨボウ</t>
    </rPh>
    <rPh sb="4" eb="5">
      <t>ツウ</t>
    </rPh>
    <rPh sb="5" eb="6">
      <t>ショ</t>
    </rPh>
    <rPh sb="6" eb="8">
      <t>カイゴ</t>
    </rPh>
    <phoneticPr fontId="2"/>
  </si>
  <si>
    <t>介護予防通所リハ</t>
    <rPh sb="0" eb="2">
      <t>カイゴ</t>
    </rPh>
    <rPh sb="2" eb="4">
      <t>ヨボウ</t>
    </rPh>
    <rPh sb="4" eb="5">
      <t>ツウ</t>
    </rPh>
    <rPh sb="5" eb="6">
      <t>ショ</t>
    </rPh>
    <phoneticPr fontId="2"/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</si>
  <si>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2"/>
  </si>
  <si>
    <t>介護予防特定施設入居者生活介護</t>
    <rPh sb="0" eb="2">
      <t>カイゴ</t>
    </rPh>
    <rPh sb="2" eb="4">
      <t>ヨボウ</t>
    </rPh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2"/>
  </si>
  <si>
    <t>介護予防福祉用具貸与</t>
    <rPh sb="0" eb="2">
      <t>カイゴ</t>
    </rPh>
    <rPh sb="2" eb="4">
      <t>ヨボウ</t>
    </rPh>
    <rPh sb="4" eb="6">
      <t>フクシ</t>
    </rPh>
    <rPh sb="6" eb="8">
      <t>ヨウグ</t>
    </rPh>
    <rPh sb="8" eb="10">
      <t>タイヨ</t>
    </rPh>
    <phoneticPr fontId="2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</si>
  <si>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2"/>
  </si>
  <si>
    <t>施設サービス</t>
    <rPh sb="0" eb="2">
      <t>シセツ</t>
    </rPh>
    <phoneticPr fontId="2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</si>
  <si>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2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</si>
  <si>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</si>
  <si>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2"/>
  </si>
  <si>
    <t>３-２．サービス別利用状況</t>
    <rPh sb="8" eb="9">
      <t>ベツ</t>
    </rPh>
    <rPh sb="9" eb="11">
      <t>リヨウ</t>
    </rPh>
    <rPh sb="11" eb="13">
      <t>ジョウキョウ</t>
    </rPh>
    <phoneticPr fontId="2"/>
  </si>
  <si>
    <t>構成比</t>
    <rPh sb="0" eb="3">
      <t>コウセイヒ</t>
    </rPh>
    <phoneticPr fontId="2"/>
  </si>
  <si>
    <t>サービス区分</t>
    <rPh sb="4" eb="6">
      <t>クブン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</si>
  <si>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</si>
  <si>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費用総額（千円）</t>
    <rPh sb="0" eb="2">
      <t>ヒヨウ</t>
    </rPh>
    <rPh sb="2" eb="4">
      <t>ソウガク</t>
    </rPh>
    <rPh sb="5" eb="7">
      <t>センエン</t>
    </rPh>
    <phoneticPr fontId="2"/>
  </si>
  <si>
    <t>費用額/一人（円）</t>
    <rPh sb="0" eb="2">
      <t>ヒヨウ</t>
    </rPh>
    <rPh sb="2" eb="3">
      <t>ガク</t>
    </rPh>
    <rPh sb="4" eb="6">
      <t>１ニン</t>
    </rPh>
    <rPh sb="7" eb="8">
      <t>エン</t>
    </rPh>
    <phoneticPr fontId="2"/>
  </si>
  <si>
    <t>構成比</t>
    <rPh sb="0" eb="3">
      <t>コウセイヒ</t>
    </rPh>
    <phoneticPr fontId="2"/>
  </si>
  <si>
    <t>-</t>
  </si>
  <si>
    <t>-</t>
    <phoneticPr fontId="2"/>
  </si>
  <si>
    <t>　　介護サービス</t>
    <rPh sb="2" eb="4">
      <t>カイゴ</t>
    </rPh>
    <phoneticPr fontId="2"/>
  </si>
  <si>
    <t>　　予防サービス</t>
    <rPh sb="2" eb="4">
      <t>ヨボウ</t>
    </rPh>
    <phoneticPr fontId="2"/>
  </si>
  <si>
    <t>　　地域密着型サービス</t>
    <rPh sb="2" eb="4">
      <t>チイキ</t>
    </rPh>
    <rPh sb="4" eb="6">
      <t>ミッチャク</t>
    </rPh>
    <rPh sb="6" eb="7">
      <t>ガタ</t>
    </rPh>
    <phoneticPr fontId="2"/>
  </si>
  <si>
    <t>　　施設サービス</t>
    <rPh sb="2" eb="4">
      <t>シセツ</t>
    </rPh>
    <phoneticPr fontId="2"/>
  </si>
  <si>
    <t>　　合　　計</t>
    <rPh sb="2" eb="3">
      <t>ア</t>
    </rPh>
    <rPh sb="5" eb="6">
      <t>ケイ</t>
    </rPh>
    <phoneticPr fontId="2"/>
  </si>
  <si>
    <t>合　　計（延べ）</t>
    <rPh sb="0" eb="1">
      <t>ア</t>
    </rPh>
    <rPh sb="3" eb="4">
      <t>ケイ</t>
    </rPh>
    <rPh sb="5" eb="6">
      <t>ノ</t>
    </rPh>
    <phoneticPr fontId="2"/>
  </si>
  <si>
    <t>粕屋支部</t>
    <rPh sb="0" eb="2">
      <t>カスヤ</t>
    </rPh>
    <rPh sb="2" eb="4">
      <t>シブ</t>
    </rPh>
    <phoneticPr fontId="2"/>
  </si>
  <si>
    <t>遠賀支部</t>
    <rPh sb="0" eb="2">
      <t>オンガ</t>
    </rPh>
    <rPh sb="2" eb="4">
      <t>シブ</t>
    </rPh>
    <phoneticPr fontId="2"/>
  </si>
  <si>
    <t>鞍手支部</t>
    <rPh sb="0" eb="2">
      <t>クラテ</t>
    </rPh>
    <rPh sb="2" eb="4">
      <t>シブ</t>
    </rPh>
    <phoneticPr fontId="2"/>
  </si>
  <si>
    <t>朝倉支部</t>
    <rPh sb="0" eb="2">
      <t>アサクラ</t>
    </rPh>
    <rPh sb="2" eb="4">
      <t>シブ</t>
    </rPh>
    <phoneticPr fontId="2"/>
  </si>
  <si>
    <t>うきは・大刀洗支部</t>
    <rPh sb="4" eb="7">
      <t>タチアライ</t>
    </rPh>
    <rPh sb="7" eb="9">
      <t>シブ</t>
    </rPh>
    <phoneticPr fontId="2"/>
  </si>
  <si>
    <t>柳川・大木・広川支部</t>
    <rPh sb="0" eb="2">
      <t>ヤナガワ</t>
    </rPh>
    <rPh sb="3" eb="5">
      <t>オオキ</t>
    </rPh>
    <rPh sb="6" eb="8">
      <t>ヒロカワ</t>
    </rPh>
    <rPh sb="8" eb="10">
      <t>シブ</t>
    </rPh>
    <phoneticPr fontId="2"/>
  </si>
  <si>
    <t>田川・桂川支部</t>
    <rPh sb="0" eb="2">
      <t>タガワ</t>
    </rPh>
    <rPh sb="3" eb="5">
      <t>ケイセン</t>
    </rPh>
    <rPh sb="5" eb="7">
      <t>シブ</t>
    </rPh>
    <phoneticPr fontId="2"/>
  </si>
  <si>
    <t>豊築支部</t>
    <rPh sb="0" eb="2">
      <t>ホウチク</t>
    </rPh>
    <rPh sb="2" eb="4">
      <t>シブ</t>
    </rPh>
    <phoneticPr fontId="2"/>
  </si>
  <si>
    <t>介護サービス</t>
    <rPh sb="0" eb="2">
      <t>カイゴ</t>
    </rPh>
    <phoneticPr fontId="2"/>
  </si>
  <si>
    <t>予防サービス</t>
    <rPh sb="0" eb="2">
      <t>ヨボウ</t>
    </rPh>
    <phoneticPr fontId="2"/>
  </si>
  <si>
    <t>地域密着型サービス</t>
    <rPh sb="0" eb="2">
      <t>チイキ</t>
    </rPh>
    <rPh sb="2" eb="5">
      <t>ミッチャクガタ</t>
    </rPh>
    <phoneticPr fontId="2"/>
  </si>
  <si>
    <t>施設サービス</t>
    <rPh sb="0" eb="2">
      <t>シセツ</t>
    </rPh>
    <phoneticPr fontId="2"/>
  </si>
  <si>
    <t>広域連合</t>
    <rPh sb="0" eb="2">
      <t>コウイキ</t>
    </rPh>
    <rPh sb="2" eb="4">
      <t>レンゴウ</t>
    </rPh>
    <phoneticPr fontId="2"/>
  </si>
  <si>
    <t>利用人数
（実数）</t>
    <rPh sb="0" eb="2">
      <t>リヨウ</t>
    </rPh>
    <rPh sb="2" eb="4">
      <t>ニンズウ</t>
    </rPh>
    <rPh sb="6" eb="8">
      <t>ジッスウ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</si>
  <si>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</si>
  <si>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介護</t>
    <rPh sb="0" eb="2">
      <t>カイゴ</t>
    </rPh>
    <phoneticPr fontId="2"/>
  </si>
  <si>
    <t>予防</t>
    <rPh sb="0" eb="2">
      <t>ヨボウ</t>
    </rPh>
    <phoneticPr fontId="2"/>
  </si>
  <si>
    <t>密着</t>
    <rPh sb="0" eb="2">
      <t>ミッチャク</t>
    </rPh>
    <phoneticPr fontId="2"/>
  </si>
  <si>
    <t>施設</t>
    <rPh sb="0" eb="2">
      <t>シセツ</t>
    </rPh>
    <phoneticPr fontId="2"/>
  </si>
  <si>
    <t>粕屋</t>
    <rPh sb="0" eb="2">
      <t>カスヤ</t>
    </rPh>
    <phoneticPr fontId="2"/>
  </si>
  <si>
    <t>遠賀</t>
    <rPh sb="0" eb="2">
      <t>オンガ</t>
    </rPh>
    <phoneticPr fontId="2"/>
  </si>
  <si>
    <t>鞍手</t>
    <rPh sb="0" eb="2">
      <t>クラテ</t>
    </rPh>
    <phoneticPr fontId="2"/>
  </si>
  <si>
    <t>朝倉</t>
    <rPh sb="0" eb="2">
      <t>アサクラ</t>
    </rPh>
    <phoneticPr fontId="2"/>
  </si>
  <si>
    <t>う大</t>
    <rPh sb="1" eb="2">
      <t>オオ</t>
    </rPh>
    <phoneticPr fontId="2"/>
  </si>
  <si>
    <t>柳大広</t>
    <rPh sb="0" eb="1">
      <t>ヤナギ</t>
    </rPh>
    <rPh sb="1" eb="3">
      <t>オオヒロ</t>
    </rPh>
    <phoneticPr fontId="2"/>
  </si>
  <si>
    <t>田桂</t>
    <rPh sb="0" eb="1">
      <t>タ</t>
    </rPh>
    <rPh sb="1" eb="2">
      <t>カツラ</t>
    </rPh>
    <phoneticPr fontId="2"/>
  </si>
  <si>
    <t>豊築</t>
    <rPh sb="0" eb="2">
      <t>ホウチク</t>
    </rPh>
    <phoneticPr fontId="2"/>
  </si>
  <si>
    <t>連合</t>
    <rPh sb="0" eb="2">
      <t>レンゴウ</t>
    </rPh>
    <phoneticPr fontId="2"/>
  </si>
  <si>
    <t>＊居宅サービス別利用状況の「利用人数」は同一利用者で複数サービスの利用者を含む</t>
    <rPh sb="1" eb="3">
      <t>キョタク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ドウイツ</t>
    </rPh>
    <rPh sb="22" eb="25">
      <t>リヨウシャ</t>
    </rPh>
    <rPh sb="26" eb="28">
      <t>フクスウ</t>
    </rPh>
    <phoneticPr fontId="2"/>
  </si>
  <si>
    <t>３-３．支給限度額比率（居宅）</t>
    <rPh sb="4" eb="6">
      <t>シキュウ</t>
    </rPh>
    <rPh sb="6" eb="8">
      <t>ゲンド</t>
    </rPh>
    <rPh sb="8" eb="9">
      <t>ガク</t>
    </rPh>
    <rPh sb="9" eb="11">
      <t>ヒリツ</t>
    </rPh>
    <rPh sb="12" eb="14">
      <t>キョタク</t>
    </rPh>
    <phoneticPr fontId="2"/>
  </si>
  <si>
    <t>85歳以上</t>
    <rPh sb="2" eb="3">
      <t>サイ</t>
    </rPh>
    <rPh sb="3" eb="5">
      <t>イジョウ</t>
    </rPh>
    <phoneticPr fontId="2"/>
  </si>
  <si>
    <t>75歳～84歳</t>
    <rPh sb="2" eb="3">
      <t>サイ</t>
    </rPh>
    <rPh sb="6" eb="7">
      <t>サイ</t>
    </rPh>
    <phoneticPr fontId="2"/>
  </si>
  <si>
    <t>介護予防短期入所療養介護（老健）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rPh sb="13" eb="14">
      <t>ロウ</t>
    </rPh>
    <rPh sb="14" eb="15">
      <t>ケン</t>
    </rPh>
    <phoneticPr fontId="2"/>
  </si>
  <si>
    <t>介護予防短期入所療養介護（病院等）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rPh sb="13" eb="15">
      <t>ビョウイン</t>
    </rPh>
    <rPh sb="15" eb="16">
      <t>トウ</t>
    </rPh>
    <phoneticPr fontId="2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</si>
  <si>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phoneticPr fontId="2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</si>
  <si>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2"/>
  </si>
  <si>
    <t>介護医療院</t>
    <rPh sb="0" eb="2">
      <t>カイゴ</t>
    </rPh>
    <rPh sb="2" eb="4">
      <t>イリョウ</t>
    </rPh>
    <rPh sb="4" eb="5">
      <t>イン</t>
    </rPh>
    <phoneticPr fontId="2"/>
  </si>
  <si>
    <t>短期入所療養介護（老健）</t>
    <rPh sb="0" eb="2">
      <t>タンキ</t>
    </rPh>
    <rPh sb="2" eb="4">
      <t>ニュウショ</t>
    </rPh>
    <rPh sb="4" eb="6">
      <t>リョウヨウ</t>
    </rPh>
    <rPh sb="6" eb="8">
      <t>カイゴ</t>
    </rPh>
    <rPh sb="9" eb="10">
      <t>ロウ</t>
    </rPh>
    <rPh sb="10" eb="11">
      <t>ケン</t>
    </rPh>
    <phoneticPr fontId="2"/>
  </si>
  <si>
    <t>短期入所療養介護（病院等）</t>
    <rPh sb="0" eb="2">
      <t>タンキ</t>
    </rPh>
    <rPh sb="2" eb="4">
      <t>ニュウショ</t>
    </rPh>
    <rPh sb="4" eb="6">
      <t>リョウヨウ</t>
    </rPh>
    <rPh sb="6" eb="8">
      <t>カイゴ</t>
    </rPh>
    <rPh sb="9" eb="11">
      <t>ビョウイン</t>
    </rPh>
    <rPh sb="11" eb="12">
      <t>トウ</t>
    </rPh>
    <phoneticPr fontId="2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</si>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</sst>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%"/>
    <numFmt numFmtId="177" formatCode="#,##0_);[Red]\(#,##0\)"/>
    <numFmt numFmtId="178" formatCode="#,##0_ "/>
    <numFmt numFmtId="179" formatCode="0_ 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6"/>
      <name val="HGｺﾞｼｯｸE"/>
      <family val="3"/>
      <charset val="128"/>
    </font>
    <font>
      <sz val="11"/>
      <name val="HGｺﾞｼｯｸE"/>
      <family val="3"/>
      <charset val="128"/>
    </font>
    <font>
      <b/>
      <sz val="11"/>
      <name val="HGｺﾞｼｯｸE"/>
      <family val="3"/>
      <charset val="128"/>
    </font>
    <font>
      <b/>
      <sz val="12"/>
      <name val="HGｺﾞｼｯｸE"/>
      <family val="3"/>
      <charset val="128"/>
    </font>
    <font>
      <sz val="14"/>
      <name val="HGｺﾞｼｯｸE"/>
      <family val="3"/>
      <charset val="128"/>
    </font>
    <font>
      <sz val="10"/>
      <name val="ＭＳ Ｐゴシック"/>
      <family val="3"/>
      <charset val="128"/>
    </font>
    <font>
      <sz val="11"/>
      <name val="Arial Unicode MS"/>
      <family val="3"/>
      <charset val="128"/>
    </font>
    <font>
      <sz val="9"/>
      <name val="ＭＳ Ｐゴシック"/>
      <family val="3"/>
      <charset val="128"/>
    </font>
    <font>
      <sz val="10"/>
      <name val="Arial Unicode MS"/>
      <family val="3"/>
      <charset val="128"/>
    </font>
    <font>
      <sz val="16"/>
      <name val="HGｺﾞｼｯｸE"/>
      <family val="3"/>
      <charset val="128"/>
    </font>
    <font>
      <sz val="9"/>
      <name val="Arial Unicode MS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0">
    <border>
      <left/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hair">
        <color auto="1"/>
      </diagonal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 diagonalUp="1"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 diagonalUp="1"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hair">
        <color auto="1"/>
      </diagonal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auto="1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auto="1"/>
      </left>
      <right style="hair">
        <color auto="1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46">
    <xf numFmtId="0" fontId="0" fillId="0" borderId="0" xfId="0"/>
    <xf numFmtId="38" fontId="1" fillId="0" borderId="0" xfId="1" applyAlignment="1">
      <alignment vertical="center"/>
    </xf>
    <xf numFmtId="38" fontId="1" fillId="0" borderId="0" xfId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6" fillId="0" borderId="0" xfId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1" fillId="0" borderId="0" xfId="1" applyNumberFormat="1" applyAlignment="1">
      <alignment vertical="center"/>
    </xf>
    <xf numFmtId="49" fontId="3" fillId="0" borderId="0" xfId="1" applyNumberFormat="1" applyFont="1" applyAlignment="1">
      <alignment vertical="center"/>
    </xf>
    <xf numFmtId="49" fontId="3" fillId="0" borderId="0" xfId="1" applyNumberFormat="1" applyFont="1" applyAlignment="1">
      <alignment horizontal="left" vertical="center"/>
    </xf>
    <xf numFmtId="38" fontId="7" fillId="0" borderId="0" xfId="1" applyFont="1" applyAlignment="1">
      <alignment vertical="center"/>
    </xf>
    <xf numFmtId="38" fontId="8" fillId="0" borderId="0" xfId="1" applyFont="1" applyAlignment="1">
      <alignment vertical="center"/>
    </xf>
    <xf numFmtId="49" fontId="9" fillId="0" borderId="0" xfId="1" applyNumberFormat="1" applyFont="1" applyAlignment="1">
      <alignment vertical="center"/>
    </xf>
    <xf numFmtId="49" fontId="10" fillId="0" borderId="0" xfId="1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2" borderId="17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19" xfId="0" applyFill="1" applyBorder="1" applyAlignment="1">
      <alignment vertical="center" shrinkToFit="1"/>
    </xf>
    <xf numFmtId="0" fontId="0" fillId="2" borderId="30" xfId="0" applyFill="1" applyBorder="1" applyAlignment="1">
      <alignment vertical="center" shrinkToFit="1"/>
    </xf>
    <xf numFmtId="0" fontId="0" fillId="2" borderId="18" xfId="0" applyFill="1" applyBorder="1" applyAlignment="1">
      <alignment vertical="center" shrinkToFit="1"/>
    </xf>
    <xf numFmtId="0" fontId="0" fillId="2" borderId="26" xfId="0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2" fillId="2" borderId="12" xfId="0" applyFont="1" applyFill="1" applyBorder="1" applyAlignment="1">
      <alignment horizontal="center" vertical="center" shrinkToFit="1"/>
    </xf>
    <xf numFmtId="0" fontId="12" fillId="2" borderId="14" xfId="0" applyFont="1" applyFill="1" applyBorder="1" applyAlignment="1">
      <alignment horizontal="center" vertical="center" shrinkToFit="1"/>
    </xf>
    <xf numFmtId="38" fontId="0" fillId="0" borderId="0" xfId="1" applyFont="1" applyAlignment="1">
      <alignment vertical="center"/>
    </xf>
    <xf numFmtId="0" fontId="0" fillId="0" borderId="0" xfId="0" applyAlignment="1">
      <alignment horizontal="center" vertical="center"/>
    </xf>
    <xf numFmtId="176" fontId="13" fillId="0" borderId="0" xfId="0" applyNumberFormat="1" applyFont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38" fontId="15" fillId="0" borderId="19" xfId="1" applyFont="1" applyBorder="1" applyAlignment="1">
      <alignment vertical="center"/>
    </xf>
    <xf numFmtId="38" fontId="15" fillId="0" borderId="35" xfId="1" applyFont="1" applyBorder="1" applyAlignment="1">
      <alignment vertical="center"/>
    </xf>
    <xf numFmtId="38" fontId="15" fillId="0" borderId="36" xfId="1" applyFont="1" applyBorder="1" applyAlignment="1">
      <alignment vertical="center"/>
    </xf>
    <xf numFmtId="38" fontId="15" fillId="0" borderId="37" xfId="1" applyFont="1" applyBorder="1" applyAlignment="1">
      <alignment vertical="center"/>
    </xf>
    <xf numFmtId="176" fontId="15" fillId="0" borderId="19" xfId="0" applyNumberFormat="1" applyFont="1" applyBorder="1" applyAlignment="1">
      <alignment vertical="center"/>
    </xf>
    <xf numFmtId="38" fontId="15" fillId="0" borderId="30" xfId="1" applyFont="1" applyBorder="1" applyAlignment="1">
      <alignment vertical="center"/>
    </xf>
    <xf numFmtId="38" fontId="15" fillId="0" borderId="29" xfId="1" applyFont="1" applyBorder="1" applyAlignment="1">
      <alignment vertical="center"/>
    </xf>
    <xf numFmtId="38" fontId="15" fillId="0" borderId="33" xfId="1" applyFont="1" applyBorder="1" applyAlignment="1">
      <alignment vertical="center"/>
    </xf>
    <xf numFmtId="38" fontId="15" fillId="0" borderId="34" xfId="1" applyFont="1" applyBorder="1" applyAlignment="1">
      <alignment vertical="center"/>
    </xf>
    <xf numFmtId="176" fontId="15" fillId="0" borderId="30" xfId="0" applyNumberFormat="1" applyFont="1" applyBorder="1" applyAlignment="1">
      <alignment vertical="center"/>
    </xf>
    <xf numFmtId="38" fontId="15" fillId="0" borderId="18" xfId="1" applyFont="1" applyBorder="1" applyAlignment="1">
      <alignment vertical="center"/>
    </xf>
    <xf numFmtId="38" fontId="15" fillId="0" borderId="4" xfId="1" applyFont="1" applyBorder="1" applyAlignment="1">
      <alignment vertical="center"/>
    </xf>
    <xf numFmtId="38" fontId="15" fillId="0" borderId="27" xfId="1" applyFont="1" applyBorder="1" applyAlignment="1">
      <alignment vertical="center"/>
    </xf>
    <xf numFmtId="38" fontId="15" fillId="0" borderId="3" xfId="1" applyFont="1" applyBorder="1" applyAlignment="1">
      <alignment vertical="center"/>
    </xf>
    <xf numFmtId="176" fontId="15" fillId="0" borderId="18" xfId="0" applyNumberFormat="1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38" fontId="15" fillId="0" borderId="25" xfId="1" applyFont="1" applyBorder="1" applyAlignment="1">
      <alignment vertical="center"/>
    </xf>
    <xf numFmtId="38" fontId="15" fillId="0" borderId="17" xfId="1" applyFont="1" applyBorder="1" applyAlignment="1">
      <alignment vertical="center"/>
    </xf>
    <xf numFmtId="38" fontId="15" fillId="0" borderId="40" xfId="1" applyFont="1" applyBorder="1" applyAlignment="1">
      <alignment vertical="center"/>
    </xf>
    <xf numFmtId="38" fontId="15" fillId="0" borderId="13" xfId="1" applyFont="1" applyBorder="1" applyAlignment="1">
      <alignment vertical="center"/>
    </xf>
    <xf numFmtId="38" fontId="15" fillId="0" borderId="39" xfId="1" applyFont="1" applyBorder="1" applyAlignment="1">
      <alignment vertical="center"/>
    </xf>
    <xf numFmtId="38" fontId="15" fillId="0" borderId="41" xfId="1" applyFont="1" applyBorder="1" applyAlignment="1">
      <alignment vertical="center"/>
    </xf>
    <xf numFmtId="38" fontId="15" fillId="0" borderId="8" xfId="1" applyFont="1" applyBorder="1" applyAlignment="1">
      <alignment vertical="center"/>
    </xf>
    <xf numFmtId="38" fontId="15" fillId="0" borderId="7" xfId="1" applyFont="1" applyBorder="1" applyAlignment="1">
      <alignment vertical="center"/>
    </xf>
    <xf numFmtId="38" fontId="15" fillId="0" borderId="42" xfId="1" applyFont="1" applyBorder="1" applyAlignment="1">
      <alignment vertical="center"/>
    </xf>
    <xf numFmtId="38" fontId="15" fillId="0" borderId="43" xfId="1" applyFont="1" applyBorder="1" applyAlignment="1">
      <alignment vertical="center"/>
    </xf>
    <xf numFmtId="176" fontId="15" fillId="0" borderId="21" xfId="0" applyNumberFormat="1" applyFont="1" applyBorder="1" applyAlignment="1">
      <alignment vertical="center"/>
    </xf>
    <xf numFmtId="176" fontId="15" fillId="0" borderId="38" xfId="0" applyNumberFormat="1" applyFont="1" applyBorder="1" applyAlignment="1">
      <alignment vertical="center"/>
    </xf>
    <xf numFmtId="176" fontId="15" fillId="0" borderId="24" xfId="0" applyNumberFormat="1" applyFont="1" applyBorder="1" applyAlignment="1">
      <alignment vertical="center"/>
    </xf>
    <xf numFmtId="176" fontId="0" fillId="0" borderId="0" xfId="0" applyNumberFormat="1" applyAlignment="1">
      <alignment vertical="center"/>
    </xf>
    <xf numFmtId="176" fontId="15" fillId="0" borderId="44" xfId="0" applyNumberFormat="1" applyFont="1" applyBorder="1" applyAlignment="1">
      <alignment vertical="center"/>
    </xf>
    <xf numFmtId="176" fontId="15" fillId="0" borderId="45" xfId="0" applyNumberFormat="1" applyFont="1" applyBorder="1" applyAlignment="1">
      <alignment vertical="center"/>
    </xf>
    <xf numFmtId="0" fontId="0" fillId="0" borderId="31" xfId="0" applyBorder="1" applyAlignment="1">
      <alignment horizontal="center" vertical="center"/>
    </xf>
    <xf numFmtId="38" fontId="15" fillId="0" borderId="46" xfId="1" applyFont="1" applyBorder="1" applyAlignment="1">
      <alignment vertical="center"/>
    </xf>
    <xf numFmtId="176" fontId="15" fillId="0" borderId="16" xfId="1" applyNumberFormat="1" applyFont="1" applyBorder="1" applyAlignment="1">
      <alignment vertical="center"/>
    </xf>
    <xf numFmtId="38" fontId="15" fillId="0" borderId="48" xfId="1" applyFont="1" applyBorder="1" applyAlignment="1">
      <alignment vertical="center"/>
    </xf>
    <xf numFmtId="176" fontId="15" fillId="0" borderId="11" xfId="1" applyNumberFormat="1" applyFont="1" applyBorder="1" applyAlignment="1">
      <alignment vertical="center"/>
    </xf>
    <xf numFmtId="38" fontId="15" fillId="0" borderId="50" xfId="1" applyFont="1" applyBorder="1" applyAlignment="1">
      <alignment vertical="center"/>
    </xf>
    <xf numFmtId="38" fontId="15" fillId="0" borderId="47" xfId="1" applyFont="1" applyBorder="1" applyAlignment="1">
      <alignment vertical="center"/>
    </xf>
    <xf numFmtId="38" fontId="15" fillId="0" borderId="49" xfId="1" applyFont="1" applyBorder="1" applyAlignment="1">
      <alignment vertical="center"/>
    </xf>
    <xf numFmtId="38" fontId="15" fillId="0" borderId="51" xfId="1" applyFont="1" applyBorder="1" applyAlignment="1">
      <alignment vertical="center"/>
    </xf>
    <xf numFmtId="176" fontId="15" fillId="0" borderId="23" xfId="1" applyNumberFormat="1" applyFont="1" applyBorder="1" applyAlignment="1">
      <alignment vertical="center"/>
    </xf>
    <xf numFmtId="38" fontId="15" fillId="0" borderId="56" xfId="1" applyFont="1" applyBorder="1" applyAlignment="1">
      <alignment vertical="center"/>
    </xf>
    <xf numFmtId="38" fontId="15" fillId="0" borderId="57" xfId="1" applyFont="1" applyBorder="1" applyAlignment="1">
      <alignment vertical="center"/>
    </xf>
    <xf numFmtId="38" fontId="15" fillId="0" borderId="58" xfId="1" applyFont="1" applyBorder="1" applyAlignment="1">
      <alignment vertical="center"/>
    </xf>
    <xf numFmtId="38" fontId="15" fillId="0" borderId="63" xfId="1" applyFont="1" applyBorder="1" applyAlignment="1">
      <alignment vertical="center"/>
    </xf>
    <xf numFmtId="176" fontId="15" fillId="0" borderId="14" xfId="1" applyNumberFormat="1" applyFont="1" applyBorder="1" applyAlignment="1">
      <alignment vertical="center"/>
    </xf>
    <xf numFmtId="176" fontId="15" fillId="0" borderId="1" xfId="1" applyNumberFormat="1" applyFont="1" applyBorder="1" applyAlignment="1">
      <alignment vertical="center"/>
    </xf>
    <xf numFmtId="38" fontId="15" fillId="0" borderId="64" xfId="1" applyFont="1" applyBorder="1" applyAlignment="1">
      <alignment vertical="center"/>
    </xf>
    <xf numFmtId="38" fontId="15" fillId="0" borderId="51" xfId="1" applyFont="1" applyBorder="1" applyAlignment="1">
      <alignment vertical="center" shrinkToFit="1"/>
    </xf>
    <xf numFmtId="38" fontId="15" fillId="0" borderId="63" xfId="1" applyFont="1" applyBorder="1" applyAlignment="1">
      <alignment vertical="center" shrinkToFit="1"/>
    </xf>
    <xf numFmtId="0" fontId="15" fillId="0" borderId="66" xfId="0" applyFont="1" applyBorder="1" applyAlignment="1">
      <alignment vertical="center"/>
    </xf>
    <xf numFmtId="0" fontId="15" fillId="0" borderId="67" xfId="0" applyFont="1" applyBorder="1" applyAlignment="1">
      <alignment vertical="center"/>
    </xf>
    <xf numFmtId="38" fontId="15" fillId="0" borderId="61" xfId="1" applyFont="1" applyBorder="1" applyAlignment="1">
      <alignment vertical="center"/>
    </xf>
    <xf numFmtId="38" fontId="15" fillId="0" borderId="68" xfId="1" applyFont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8" fontId="15" fillId="0" borderId="0" xfId="1" applyFont="1" applyBorder="1" applyAlignment="1">
      <alignment vertical="center"/>
    </xf>
    <xf numFmtId="178" fontId="15" fillId="0" borderId="0" xfId="1" applyNumberFormat="1" applyFont="1" applyBorder="1" applyAlignment="1">
      <alignment vertical="center"/>
    </xf>
    <xf numFmtId="176" fontId="15" fillId="0" borderId="0" xfId="1" applyNumberFormat="1" applyFont="1" applyBorder="1" applyAlignment="1">
      <alignment vertical="center"/>
    </xf>
    <xf numFmtId="177" fontId="15" fillId="0" borderId="0" xfId="1" applyNumberFormat="1" applyFont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176" fontId="0" fillId="0" borderId="0" xfId="0" applyNumberFormat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22" xfId="0" applyBorder="1" applyAlignment="1">
      <alignment horizontal="center" vertical="center"/>
    </xf>
    <xf numFmtId="0" fontId="0" fillId="3" borderId="6" xfId="0" applyFill="1" applyBorder="1" applyAlignment="1">
      <alignment vertical="center"/>
    </xf>
    <xf numFmtId="38" fontId="13" fillId="3" borderId="70" xfId="1" applyFont="1" applyFill="1" applyBorder="1" applyAlignment="1">
      <alignment vertical="center"/>
    </xf>
    <xf numFmtId="38" fontId="13" fillId="3" borderId="19" xfId="1" applyFont="1" applyFill="1" applyBorder="1" applyAlignment="1">
      <alignment vertical="center"/>
    </xf>
    <xf numFmtId="176" fontId="13" fillId="0" borderId="28" xfId="0" applyNumberFormat="1" applyFont="1" applyBorder="1" applyAlignment="1">
      <alignment vertical="center"/>
    </xf>
    <xf numFmtId="176" fontId="13" fillId="0" borderId="7" xfId="0" applyNumberFormat="1" applyFont="1" applyBorder="1" applyAlignment="1">
      <alignment vertical="center"/>
    </xf>
    <xf numFmtId="0" fontId="13" fillId="0" borderId="7" xfId="0" applyFont="1" applyBorder="1" applyAlignment="1">
      <alignment horizontal="right" vertical="center"/>
    </xf>
    <xf numFmtId="38" fontId="13" fillId="3" borderId="31" xfId="1" applyFont="1" applyFill="1" applyBorder="1" applyAlignment="1">
      <alignment vertical="center"/>
    </xf>
    <xf numFmtId="38" fontId="13" fillId="3" borderId="17" xfId="1" applyFont="1" applyFill="1" applyBorder="1" applyAlignment="1">
      <alignment vertical="center"/>
    </xf>
    <xf numFmtId="176" fontId="13" fillId="0" borderId="71" xfId="0" applyNumberFormat="1" applyFont="1" applyBorder="1" applyAlignment="1">
      <alignment vertical="center"/>
    </xf>
    <xf numFmtId="176" fontId="13" fillId="0" borderId="39" xfId="0" applyNumberFormat="1" applyFont="1" applyBorder="1" applyAlignment="1">
      <alignment vertical="center"/>
    </xf>
    <xf numFmtId="0" fontId="13" fillId="0" borderId="39" xfId="0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0" fillId="0" borderId="72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12" fillId="2" borderId="26" xfId="0" applyFont="1" applyFill="1" applyBorder="1" applyAlignment="1">
      <alignment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vertical="center"/>
    </xf>
    <xf numFmtId="0" fontId="14" fillId="2" borderId="12" xfId="0" applyFont="1" applyFill="1" applyBorder="1" applyAlignment="1">
      <alignment vertical="center" shrinkToFit="1"/>
    </xf>
    <xf numFmtId="0" fontId="14" fillId="2" borderId="22" xfId="0" applyFont="1" applyFill="1" applyBorder="1" applyAlignment="1">
      <alignment vertical="center" shrinkToFit="1"/>
    </xf>
    <xf numFmtId="0" fontId="12" fillId="2" borderId="25" xfId="0" applyFont="1" applyFill="1" applyBorder="1" applyAlignment="1">
      <alignment vertical="center"/>
    </xf>
    <xf numFmtId="0" fontId="0" fillId="2" borderId="35" xfId="0" applyFill="1" applyBorder="1" applyAlignment="1">
      <alignment horizontal="left" vertical="center"/>
    </xf>
    <xf numFmtId="0" fontId="0" fillId="2" borderId="69" xfId="0" applyFill="1" applyBorder="1" applyAlignment="1">
      <alignment horizontal="left" vertical="center"/>
    </xf>
    <xf numFmtId="38" fontId="13" fillId="2" borderId="70" xfId="1" applyFont="1" applyFill="1" applyBorder="1" applyAlignment="1">
      <alignment vertical="center"/>
    </xf>
    <xf numFmtId="38" fontId="13" fillId="2" borderId="19" xfId="1" applyFont="1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25" xfId="0" applyFill="1" applyBorder="1" applyAlignment="1">
      <alignment horizontal="left" vertical="center"/>
    </xf>
    <xf numFmtId="0" fontId="0" fillId="2" borderId="26" xfId="0" applyFill="1" applyBorder="1" applyAlignment="1">
      <alignment horizontal="left" vertical="center"/>
    </xf>
    <xf numFmtId="38" fontId="13" fillId="2" borderId="31" xfId="1" applyFont="1" applyFill="1" applyBorder="1" applyAlignment="1">
      <alignment vertical="center"/>
    </xf>
    <xf numFmtId="38" fontId="13" fillId="2" borderId="17" xfId="1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5" xfId="0" applyFill="1" applyBorder="1" applyAlignment="1">
      <alignment horizontal="center" vertical="center"/>
    </xf>
    <xf numFmtId="0" fontId="0" fillId="2" borderId="69" xfId="0" applyFill="1" applyBorder="1" applyAlignment="1">
      <alignment horizontal="center" vertical="center"/>
    </xf>
    <xf numFmtId="0" fontId="0" fillId="2" borderId="85" xfId="0" applyFill="1" applyBorder="1" applyAlignment="1">
      <alignment horizontal="center" vertical="center"/>
    </xf>
    <xf numFmtId="0" fontId="0" fillId="2" borderId="85" xfId="0" applyFill="1" applyBorder="1" applyAlignment="1">
      <alignment horizontal="left" vertical="center"/>
    </xf>
    <xf numFmtId="0" fontId="0" fillId="2" borderId="84" xfId="0" applyFill="1" applyBorder="1" applyAlignment="1">
      <alignment horizontal="left" vertical="center"/>
    </xf>
    <xf numFmtId="0" fontId="14" fillId="2" borderId="52" xfId="0" applyFont="1" applyFill="1" applyBorder="1" applyAlignment="1">
      <alignment horizontal="center" vertical="center"/>
    </xf>
    <xf numFmtId="0" fontId="14" fillId="2" borderId="62" xfId="0" applyFont="1" applyFill="1" applyBorder="1" applyAlignment="1">
      <alignment horizontal="center" vertical="center" wrapText="1"/>
    </xf>
    <xf numFmtId="0" fontId="14" fillId="2" borderId="62" xfId="0" applyFont="1" applyFill="1" applyBorder="1" applyAlignment="1">
      <alignment horizontal="center" vertical="center"/>
    </xf>
    <xf numFmtId="0" fontId="14" fillId="2" borderId="54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8" fontId="13" fillId="0" borderId="65" xfId="1" applyFont="1" applyBorder="1" applyAlignment="1">
      <alignment vertical="center"/>
    </xf>
    <xf numFmtId="179" fontId="0" fillId="0" borderId="25" xfId="0" applyNumberFormat="1" applyBorder="1" applyAlignment="1">
      <alignment horizontal="center" vertical="center" wrapText="1"/>
    </xf>
    <xf numFmtId="179" fontId="0" fillId="0" borderId="54" xfId="0" applyNumberFormat="1" applyBorder="1" applyAlignment="1">
      <alignment horizontal="center" vertical="center" wrapText="1"/>
    </xf>
    <xf numFmtId="179" fontId="0" fillId="0" borderId="52" xfId="0" applyNumberFormat="1" applyBorder="1" applyAlignment="1">
      <alignment horizontal="center" vertical="center" wrapText="1"/>
    </xf>
    <xf numFmtId="179" fontId="0" fillId="0" borderId="21" xfId="0" applyNumberFormat="1" applyBorder="1" applyAlignment="1">
      <alignment horizontal="center" vertical="center" wrapText="1"/>
    </xf>
    <xf numFmtId="38" fontId="17" fillId="0" borderId="34" xfId="1" applyFont="1" applyBorder="1" applyAlignment="1">
      <alignment vertical="center"/>
    </xf>
    <xf numFmtId="38" fontId="17" fillId="0" borderId="29" xfId="1" applyFont="1" applyBorder="1" applyAlignment="1">
      <alignment vertical="center"/>
    </xf>
    <xf numFmtId="38" fontId="17" fillId="0" borderId="88" xfId="1" applyFont="1" applyBorder="1" applyAlignment="1">
      <alignment vertical="center"/>
    </xf>
    <xf numFmtId="38" fontId="17" fillId="0" borderId="89" xfId="1" applyFont="1" applyBorder="1" applyAlignment="1">
      <alignment vertical="center"/>
    </xf>
    <xf numFmtId="38" fontId="17" fillId="0" borderId="4" xfId="1" applyFont="1" applyBorder="1" applyAlignment="1">
      <alignment vertical="center"/>
    </xf>
    <xf numFmtId="38" fontId="17" fillId="0" borderId="3" xfId="1" applyFont="1" applyBorder="1" applyAlignment="1">
      <alignment vertical="center"/>
    </xf>
    <xf numFmtId="38" fontId="17" fillId="0" borderId="65" xfId="1" applyFont="1" applyBorder="1" applyAlignment="1">
      <alignment vertical="center"/>
    </xf>
    <xf numFmtId="38" fontId="17" fillId="0" borderId="20" xfId="1" applyFont="1" applyBorder="1" applyAlignment="1">
      <alignment vertical="center"/>
    </xf>
    <xf numFmtId="38" fontId="17" fillId="0" borderId="25" xfId="1" applyFont="1" applyBorder="1" applyAlignment="1">
      <alignment vertical="center"/>
    </xf>
    <xf numFmtId="38" fontId="17" fillId="0" borderId="54" xfId="1" applyFont="1" applyBorder="1" applyAlignment="1">
      <alignment vertical="center"/>
    </xf>
    <xf numFmtId="38" fontId="17" fillId="0" borderId="52" xfId="1" applyFont="1" applyBorder="1" applyAlignment="1">
      <alignment vertical="center"/>
    </xf>
    <xf numFmtId="38" fontId="17" fillId="0" borderId="21" xfId="1" applyFont="1" applyBorder="1" applyAlignment="1">
      <alignment vertical="center"/>
    </xf>
    <xf numFmtId="0" fontId="0" fillId="0" borderId="30" xfId="0" applyBorder="1" applyAlignment="1">
      <alignment vertical="center"/>
    </xf>
    <xf numFmtId="38" fontId="0" fillId="0" borderId="0" xfId="0" applyNumberFormat="1" applyAlignment="1">
      <alignment vertical="center"/>
    </xf>
    <xf numFmtId="38" fontId="13" fillId="0" borderId="80" xfId="1" applyFont="1" applyBorder="1" applyAlignment="1">
      <alignment vertical="center"/>
    </xf>
    <xf numFmtId="176" fontId="13" fillId="0" borderId="79" xfId="1" applyNumberFormat="1" applyFont="1" applyBorder="1" applyAlignment="1">
      <alignment vertical="center"/>
    </xf>
    <xf numFmtId="178" fontId="13" fillId="0" borderId="80" xfId="1" applyNumberFormat="1" applyFont="1" applyBorder="1" applyAlignment="1">
      <alignment vertical="center"/>
    </xf>
    <xf numFmtId="176" fontId="13" fillId="0" borderId="78" xfId="1" applyNumberFormat="1" applyFont="1" applyBorder="1" applyAlignment="1">
      <alignment vertical="center"/>
    </xf>
    <xf numFmtId="38" fontId="13" fillId="0" borderId="48" xfId="1" applyFont="1" applyBorder="1" applyAlignment="1">
      <alignment vertical="center"/>
    </xf>
    <xf numFmtId="176" fontId="13" fillId="0" borderId="11" xfId="1" applyNumberFormat="1" applyFont="1" applyBorder="1" applyAlignment="1">
      <alignment vertical="center"/>
    </xf>
    <xf numFmtId="178" fontId="13" fillId="0" borderId="48" xfId="1" applyNumberFormat="1" applyFont="1" applyBorder="1" applyAlignment="1">
      <alignment vertical="center"/>
    </xf>
    <xf numFmtId="176" fontId="13" fillId="0" borderId="60" xfId="1" applyNumberFormat="1" applyFont="1" applyBorder="1" applyAlignment="1">
      <alignment vertical="center"/>
    </xf>
    <xf numFmtId="38" fontId="13" fillId="0" borderId="50" xfId="1" applyFont="1" applyBorder="1" applyAlignment="1">
      <alignment vertical="center"/>
    </xf>
    <xf numFmtId="176" fontId="13" fillId="0" borderId="23" xfId="1" applyNumberFormat="1" applyFont="1" applyBorder="1" applyAlignment="1">
      <alignment vertical="center"/>
    </xf>
    <xf numFmtId="178" fontId="13" fillId="0" borderId="50" xfId="1" applyNumberFormat="1" applyFont="1" applyBorder="1" applyAlignment="1">
      <alignment vertical="center"/>
    </xf>
    <xf numFmtId="176" fontId="13" fillId="0" borderId="24" xfId="1" applyNumberFormat="1" applyFont="1" applyBorder="1" applyAlignment="1">
      <alignment vertical="center"/>
    </xf>
    <xf numFmtId="38" fontId="13" fillId="0" borderId="46" xfId="1" applyFont="1" applyBorder="1" applyAlignment="1">
      <alignment vertical="center"/>
    </xf>
    <xf numFmtId="176" fontId="13" fillId="0" borderId="16" xfId="1" applyNumberFormat="1" applyFont="1" applyBorder="1" applyAlignment="1">
      <alignment vertical="center"/>
    </xf>
    <xf numFmtId="178" fontId="13" fillId="0" borderId="46" xfId="1" applyNumberFormat="1" applyFont="1" applyBorder="1" applyAlignment="1">
      <alignment vertical="center"/>
    </xf>
    <xf numFmtId="176" fontId="13" fillId="0" borderId="59" xfId="1" applyNumberFormat="1" applyFont="1" applyBorder="1" applyAlignment="1">
      <alignment vertical="center"/>
    </xf>
    <xf numFmtId="176" fontId="13" fillId="0" borderId="3" xfId="1" applyNumberFormat="1" applyFont="1" applyBorder="1" applyAlignment="1">
      <alignment vertical="center"/>
    </xf>
    <xf numFmtId="178" fontId="13" fillId="0" borderId="65" xfId="1" applyNumberFormat="1" applyFont="1" applyBorder="1" applyAlignment="1">
      <alignment vertical="center"/>
    </xf>
    <xf numFmtId="176" fontId="13" fillId="0" borderId="20" xfId="1" applyNumberFormat="1" applyFont="1" applyBorder="1" applyAlignment="1">
      <alignment vertical="center"/>
    </xf>
    <xf numFmtId="0" fontId="1" fillId="2" borderId="55" xfId="0" applyFont="1" applyFill="1" applyBorder="1" applyAlignment="1">
      <alignment horizontal="center" vertical="center" textRotation="255"/>
    </xf>
    <xf numFmtId="38" fontId="13" fillId="0" borderId="57" xfId="1" applyFont="1" applyBorder="1" applyAlignment="1">
      <alignment vertical="center"/>
    </xf>
    <xf numFmtId="176" fontId="13" fillId="0" borderId="38" xfId="1" applyNumberFormat="1" applyFont="1" applyBorder="1" applyAlignment="1">
      <alignment vertical="center"/>
    </xf>
    <xf numFmtId="176" fontId="13" fillId="0" borderId="1" xfId="1" applyNumberFormat="1" applyFont="1" applyBorder="1" applyAlignment="1">
      <alignment vertical="center"/>
    </xf>
    <xf numFmtId="0" fontId="0" fillId="2" borderId="1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left" vertical="center" shrinkToFit="1"/>
    </xf>
    <xf numFmtId="0" fontId="12" fillId="2" borderId="26" xfId="0" applyFont="1" applyFill="1" applyBorder="1" applyAlignment="1">
      <alignment horizontal="left" vertical="center" shrinkToFit="1"/>
    </xf>
    <xf numFmtId="0" fontId="12" fillId="2" borderId="29" xfId="0" applyFont="1" applyFill="1" applyBorder="1" applyAlignment="1">
      <alignment horizontal="left" vertical="center" shrinkToFit="1"/>
    </xf>
    <xf numFmtId="0" fontId="12" fillId="2" borderId="32" xfId="0" applyFont="1" applyFill="1" applyBorder="1" applyAlignment="1">
      <alignment horizontal="left" vertical="center" shrinkToFit="1"/>
    </xf>
    <xf numFmtId="0" fontId="12" fillId="2" borderId="4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0" fontId="0" fillId="2" borderId="74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9" xfId="0" applyFont="1" applyFill="1" applyBorder="1" applyAlignment="1">
      <alignment horizontal="left" vertical="center" shrinkToFit="1"/>
    </xf>
    <xf numFmtId="0" fontId="0" fillId="2" borderId="60" xfId="0" applyFont="1" applyFill="1" applyBorder="1" applyAlignment="1">
      <alignment horizontal="left" vertical="center" shrinkToFit="1"/>
    </xf>
    <xf numFmtId="0" fontId="0" fillId="2" borderId="12" xfId="0" applyFont="1" applyFill="1" applyBorder="1" applyAlignment="1">
      <alignment horizontal="left" vertical="center" shrinkToFit="1"/>
    </xf>
    <xf numFmtId="0" fontId="0" fillId="2" borderId="38" xfId="0" applyFont="1" applyFill="1" applyBorder="1" applyAlignment="1">
      <alignment horizontal="left" vertical="center" shrinkToFit="1"/>
    </xf>
    <xf numFmtId="0" fontId="0" fillId="2" borderId="46" xfId="0" applyFont="1" applyFill="1" applyBorder="1" applyAlignment="1">
      <alignment horizontal="center" vertical="center" textRotation="255" shrinkToFit="1"/>
    </xf>
    <xf numFmtId="0" fontId="1" fillId="2" borderId="48" xfId="0" applyFont="1" applyFill="1" applyBorder="1" applyAlignment="1">
      <alignment horizontal="center" vertical="center" textRotation="255" shrinkToFit="1"/>
    </xf>
    <xf numFmtId="0" fontId="1" fillId="2" borderId="57" xfId="0" applyFont="1" applyFill="1" applyBorder="1" applyAlignment="1">
      <alignment horizontal="center" vertical="center" textRotation="255" shrinkToFit="1"/>
    </xf>
    <xf numFmtId="0" fontId="1" fillId="2" borderId="50" xfId="0" applyFont="1" applyFill="1" applyBorder="1" applyAlignment="1">
      <alignment horizontal="center" vertical="center" textRotation="255" shrinkToFit="1"/>
    </xf>
    <xf numFmtId="0" fontId="0" fillId="2" borderId="15" xfId="0" applyFont="1" applyFill="1" applyBorder="1" applyAlignment="1">
      <alignment horizontal="left" vertical="center" shrinkToFit="1"/>
    </xf>
    <xf numFmtId="0" fontId="0" fillId="2" borderId="59" xfId="0" applyFont="1" applyFill="1" applyBorder="1" applyAlignment="1">
      <alignment horizontal="left" vertical="center" shrinkToFit="1"/>
    </xf>
    <xf numFmtId="0" fontId="0" fillId="2" borderId="22" xfId="0" applyFont="1" applyFill="1" applyBorder="1" applyAlignment="1">
      <alignment horizontal="left" vertical="center" shrinkToFit="1"/>
    </xf>
    <xf numFmtId="0" fontId="0" fillId="2" borderId="24" xfId="0" applyFont="1" applyFill="1" applyBorder="1" applyAlignment="1">
      <alignment horizontal="left" vertical="center" shrinkToFit="1"/>
    </xf>
    <xf numFmtId="0" fontId="0" fillId="2" borderId="52" xfId="0" applyFont="1" applyFill="1" applyBorder="1" applyAlignment="1">
      <alignment horizontal="center" vertical="center" textRotation="255"/>
    </xf>
    <xf numFmtId="0" fontId="1" fillId="2" borderId="55" xfId="0" applyFont="1" applyFill="1" applyBorder="1" applyAlignment="1">
      <alignment horizontal="center" vertical="center" textRotation="255"/>
    </xf>
    <xf numFmtId="0" fontId="0" fillId="2" borderId="25" xfId="0" applyFont="1" applyFill="1" applyBorder="1" applyAlignment="1">
      <alignment horizontal="center" vertical="center" textRotation="255"/>
    </xf>
    <xf numFmtId="0" fontId="1" fillId="2" borderId="6" xfId="0" applyFont="1" applyFill="1" applyBorder="1" applyAlignment="1">
      <alignment horizontal="center" vertical="center" textRotation="255"/>
    </xf>
    <xf numFmtId="0" fontId="1" fillId="2" borderId="2" xfId="0" applyFont="1" applyFill="1" applyBorder="1" applyAlignment="1">
      <alignment horizontal="center" vertical="center" textRotation="255"/>
    </xf>
    <xf numFmtId="0" fontId="0" fillId="2" borderId="54" xfId="0" applyFill="1" applyBorder="1" applyAlignment="1">
      <alignment horizontal="center" vertical="center" shrinkToFit="1"/>
    </xf>
    <xf numFmtId="0" fontId="0" fillId="2" borderId="76" xfId="0" applyFill="1" applyBorder="1" applyAlignment="1">
      <alignment horizontal="center" vertical="center" shrinkToFit="1"/>
    </xf>
    <xf numFmtId="0" fontId="0" fillId="2" borderId="35" xfId="0" applyFont="1" applyFill="1" applyBorder="1" applyAlignment="1">
      <alignment horizontal="center" vertical="center" textRotation="255"/>
    </xf>
    <xf numFmtId="0" fontId="1" fillId="2" borderId="77" xfId="0" applyFont="1" applyFill="1" applyBorder="1" applyAlignment="1">
      <alignment horizontal="left" vertical="center" shrinkToFit="1"/>
    </xf>
    <xf numFmtId="0" fontId="1" fillId="2" borderId="78" xfId="0" applyFont="1" applyFill="1" applyBorder="1" applyAlignment="1">
      <alignment horizontal="left" vertical="center" shrinkToFit="1"/>
    </xf>
    <xf numFmtId="0" fontId="1" fillId="2" borderId="9" xfId="0" applyFont="1" applyFill="1" applyBorder="1" applyAlignment="1">
      <alignment horizontal="left" vertical="center" shrinkToFit="1"/>
    </xf>
    <xf numFmtId="0" fontId="1" fillId="2" borderId="60" xfId="0" applyFont="1" applyFill="1" applyBorder="1" applyAlignment="1">
      <alignment horizontal="left" vertical="center" shrinkToFit="1"/>
    </xf>
    <xf numFmtId="0" fontId="0" fillId="2" borderId="26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75" xfId="0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 shrinkToFit="1"/>
    </xf>
    <xf numFmtId="0" fontId="0" fillId="2" borderId="55" xfId="0" applyFill="1" applyBorder="1" applyAlignment="1">
      <alignment horizontal="center" vertical="center" shrinkToFit="1"/>
    </xf>
    <xf numFmtId="0" fontId="14" fillId="2" borderId="10" xfId="0" applyFont="1" applyFill="1" applyBorder="1" applyAlignment="1">
      <alignment horizontal="center" vertical="center"/>
    </xf>
    <xf numFmtId="0" fontId="14" fillId="2" borderId="60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  <xf numFmtId="0" fontId="14" fillId="2" borderId="53" xfId="0" applyFont="1" applyFill="1" applyBorder="1" applyAlignment="1">
      <alignment horizontal="center" vertical="center"/>
    </xf>
    <xf numFmtId="0" fontId="14" fillId="2" borderId="59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人口統計!$J$4</c:f>
              <c:strCache>
                <c:ptCount val="1"/>
                <c:pt idx="0">
                  <c:v>0歳～39歳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人口統計!$J$6:$J$13</c:f>
            </c:numRef>
          </c:val>
        </c:ser>
        <c:ser>
          <c:idx val="6"/>
          <c:order val="1"/>
          <c:tx>
            <c:strRef>
              <c:f>人口統計!$G$3:$G$4</c:f>
              <c:strCache>
                <c:ptCount val="2"/>
                <c:pt idx="0">
                  <c:v>40歳～64歳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3.3444816053511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人口統計!$G$6:$G$13</c:f>
              <c:numCache>
                <c:formatCode>#,##0_);[Red]\(#,##0\)</c:formatCode>
                <c:ptCount val="8"/>
                <c:pt idx="0">
                  <c:v>61013</c:v>
                </c:pt>
                <c:pt idx="1">
                  <c:v>28772</c:v>
                </c:pt>
                <c:pt idx="2">
                  <c:v>15058</c:v>
                </c:pt>
                <c:pt idx="3">
                  <c:v>10143</c:v>
                </c:pt>
                <c:pt idx="4">
                  <c:v>13907</c:v>
                </c:pt>
                <c:pt idx="5">
                  <c:v>31760</c:v>
                </c:pt>
                <c:pt idx="6">
                  <c:v>40540</c:v>
                </c:pt>
                <c:pt idx="7">
                  <c:v>17462</c:v>
                </c:pt>
              </c:numCache>
            </c:numRef>
          </c:val>
        </c:ser>
        <c:ser>
          <c:idx val="3"/>
          <c:order val="2"/>
          <c:tx>
            <c:strRef>
              <c:f>人口統計!$E$4</c:f>
              <c:strCache>
                <c:ptCount val="1"/>
                <c:pt idx="0">
                  <c:v>65歳～74歳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人口統計!$E$6:$E$13</c:f>
              <c:numCache>
                <c:formatCode>#,##0_);[Red]\(#,##0\)</c:formatCode>
                <c:ptCount val="8"/>
                <c:pt idx="0">
                  <c:v>24253</c:v>
                </c:pt>
                <c:pt idx="1">
                  <c:v>14980</c:v>
                </c:pt>
                <c:pt idx="2">
                  <c:v>9398</c:v>
                </c:pt>
                <c:pt idx="3">
                  <c:v>5084</c:v>
                </c:pt>
                <c:pt idx="4">
                  <c:v>6989</c:v>
                </c:pt>
                <c:pt idx="5">
                  <c:v>15157</c:v>
                </c:pt>
                <c:pt idx="6">
                  <c:v>24686</c:v>
                </c:pt>
                <c:pt idx="7">
                  <c:v>9527</c:v>
                </c:pt>
              </c:numCache>
            </c:numRef>
          </c:val>
        </c:ser>
        <c:ser>
          <c:idx val="4"/>
          <c:order val="3"/>
          <c:tx>
            <c:strRef>
              <c:f>人口統計!$F$4</c:f>
              <c:strCache>
                <c:ptCount val="1"/>
                <c:pt idx="0">
                  <c:v>75歳以上</c:v>
                </c:pt>
              </c:strCache>
            </c:strRef>
          </c:tx>
          <c:invertIfNegative val="0"/>
          <c:dLbls>
            <c:dLbl>
              <c:idx val="3"/>
              <c:layout>
                <c:manualLayout>
                  <c:x val="0"/>
                  <c:y val="-6.68896321070234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6878692375918974E-17"/>
                  <c:y val="-6.688963210702422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人口統計!$F$6:$F$13</c:f>
              <c:numCache>
                <c:formatCode>#,##0_);[Red]\(#,##0\)</c:formatCode>
                <c:ptCount val="8"/>
                <c:pt idx="0">
                  <c:v>20748</c:v>
                </c:pt>
                <c:pt idx="1">
                  <c:v>15557</c:v>
                </c:pt>
                <c:pt idx="2">
                  <c:v>9449</c:v>
                </c:pt>
                <c:pt idx="3">
                  <c:v>4731</c:v>
                </c:pt>
                <c:pt idx="4">
                  <c:v>7395</c:v>
                </c:pt>
                <c:pt idx="5">
                  <c:v>16241</c:v>
                </c:pt>
                <c:pt idx="6">
                  <c:v>24777</c:v>
                </c:pt>
                <c:pt idx="7">
                  <c:v>10920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55922992"/>
        <c:axId val="355926128"/>
      </c:barChart>
      <c:lineChart>
        <c:grouping val="standard"/>
        <c:varyColors val="0"/>
        <c:ser>
          <c:idx val="1"/>
          <c:order val="4"/>
          <c:tx>
            <c:strRef>
              <c:f>人口統計!$H$3</c:f>
              <c:strCache>
                <c:ptCount val="1"/>
                <c:pt idx="0">
                  <c:v>高齢化率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4.6816479400749081E-2"/>
                  <c:y val="-4.6822742474916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707865168539256E-2"/>
                  <c:y val="-3.1215161649944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7453183520599251E-3"/>
                  <c:y val="6.6889632107023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3707865168539325E-2"/>
                  <c:y val="-3.3444816053511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人口統計!$H$6:$H$13</c:f>
              <c:numCache>
                <c:formatCode>0.0%</c:formatCode>
                <c:ptCount val="8"/>
                <c:pt idx="0">
                  <c:v>0.2402859873665775</c:v>
                </c:pt>
                <c:pt idx="1">
                  <c:v>0.32916181606519207</c:v>
                </c:pt>
                <c:pt idx="2">
                  <c:v>0.36910753804273322</c:v>
                </c:pt>
                <c:pt idx="3">
                  <c:v>0.30647931303669007</c:v>
                </c:pt>
                <c:pt idx="4">
                  <c:v>0.32</c:v>
                </c:pt>
                <c:pt idx="5">
                  <c:v>0.3161965377294837</c:v>
                </c:pt>
                <c:pt idx="6">
                  <c:v>0.3599193759641412</c:v>
                </c:pt>
                <c:pt idx="7">
                  <c:v>0.35261351682273612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925344"/>
        <c:axId val="355930048"/>
      </c:lineChart>
      <c:catAx>
        <c:axId val="3559229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355926128"/>
        <c:crosses val="autoZero"/>
        <c:auto val="1"/>
        <c:lblAlgn val="ctr"/>
        <c:lblOffset val="100"/>
        <c:noMultiLvlLbl val="0"/>
      </c:catAx>
      <c:valAx>
        <c:axId val="355926128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355922992"/>
        <c:crosses val="autoZero"/>
        <c:crossBetween val="between"/>
      </c:valAx>
      <c:valAx>
        <c:axId val="35593004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355925344"/>
        <c:crosses val="max"/>
        <c:crossBetween val="between"/>
      </c:valAx>
      <c:catAx>
        <c:axId val="355925344"/>
        <c:scaling>
          <c:orientation val="minMax"/>
        </c:scaling>
        <c:delete val="1"/>
        <c:axPos val="b"/>
        <c:majorTickMark val="out"/>
        <c:minorTickMark val="none"/>
        <c:tickLblPos val="nextTo"/>
        <c:crossAx val="355930048"/>
        <c:crosses val="autoZero"/>
        <c:auto val="1"/>
        <c:lblAlgn val="ctr"/>
        <c:lblOffset val="100"/>
        <c:noMultiLvlLbl val="0"/>
      </c:catAx>
    </c:plotArea>
    <c:legend>
      <c:legendPos val="r"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en-US" sz="1000"/>
              <a:t>65</a:t>
            </a:r>
            <a:r>
              <a:rPr lang="ja-JP" sz="1000"/>
              <a:t>歳以上）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'認定者数（2-1.2）'!$D$4:$J$4</c:f>
              <c:numCache>
                <c:formatCode>#,##0_);[Red]\(#,##0\)</c:formatCode>
                <c:ptCount val="7"/>
                <c:pt idx="0">
                  <c:v>7480</c:v>
                </c:pt>
                <c:pt idx="1">
                  <c:v>5349</c:v>
                </c:pt>
                <c:pt idx="2">
                  <c:v>8660</c:v>
                </c:pt>
                <c:pt idx="3">
                  <c:v>5217</c:v>
                </c:pt>
                <c:pt idx="4">
                  <c:v>4291</c:v>
                </c:pt>
                <c:pt idx="5">
                  <c:v>5278</c:v>
                </c:pt>
                <c:pt idx="6">
                  <c:v>3096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前期</a:t>
            </a:r>
            <a:r>
              <a:rPr lang="ja-JP" sz="1000"/>
              <a:t>）</a:t>
            </a:r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'認定者数（2-1.2）'!$D$5:$J$5</c:f>
              <c:numCache>
                <c:formatCode>#,##0_);[Red]\(#,##0\)</c:formatCode>
                <c:ptCount val="7"/>
                <c:pt idx="0">
                  <c:v>934</c:v>
                </c:pt>
                <c:pt idx="1">
                  <c:v>808</c:v>
                </c:pt>
                <c:pt idx="2">
                  <c:v>776</c:v>
                </c:pt>
                <c:pt idx="3">
                  <c:v>615</c:v>
                </c:pt>
                <c:pt idx="4">
                  <c:v>481</c:v>
                </c:pt>
                <c:pt idx="5">
                  <c:v>495</c:v>
                </c:pt>
                <c:pt idx="6">
                  <c:v>312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後期</a:t>
            </a:r>
            <a:r>
              <a:rPr lang="ja-JP" sz="1000"/>
              <a:t>）</a:t>
            </a:r>
          </a:p>
        </c:rich>
      </c:tx>
      <c:overlay val="0"/>
    </c:title>
    <c:autoTitleDeleted val="0"/>
    <c:plotArea>
      <c:layout/>
      <c:pieChart>
        <c:varyColors val="1"/>
        <c:ser>
          <c:idx val="2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'認定者数（2-1.2）'!$D$7:$J$7</c:f>
              <c:numCache>
                <c:formatCode>#,##0_);[Red]\(#,##0\)</c:formatCode>
                <c:ptCount val="7"/>
                <c:pt idx="0">
                  <c:v>3371</c:v>
                </c:pt>
                <c:pt idx="1">
                  <c:v>2480</c:v>
                </c:pt>
                <c:pt idx="2">
                  <c:v>4929</c:v>
                </c:pt>
                <c:pt idx="3">
                  <c:v>2976</c:v>
                </c:pt>
                <c:pt idx="4">
                  <c:v>2570</c:v>
                </c:pt>
                <c:pt idx="5">
                  <c:v>3467</c:v>
                </c:pt>
                <c:pt idx="6">
                  <c:v>1975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891696230278905E-2"/>
          <c:y val="4.9675703288766755E-2"/>
          <c:w val="0.68476781748435289"/>
          <c:h val="0.5525984251968504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'認定者数（2-1.2）'!$D$23</c:f>
              <c:strCache>
                <c:ptCount val="1"/>
                <c:pt idx="0">
                  <c:v>要支援１</c:v>
                </c:pt>
              </c:strCache>
            </c:strRef>
          </c:tx>
          <c:invertIfNegative val="0"/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'認定者数（2-1.2）'!$D$24:$D$31</c:f>
              <c:numCache>
                <c:formatCode>#,##0_);[Red]\(#,##0\)</c:formatCode>
                <c:ptCount val="8"/>
                <c:pt idx="0">
                  <c:v>1320</c:v>
                </c:pt>
                <c:pt idx="1">
                  <c:v>1114</c:v>
                </c:pt>
                <c:pt idx="2">
                  <c:v>778</c:v>
                </c:pt>
                <c:pt idx="3">
                  <c:v>266</c:v>
                </c:pt>
                <c:pt idx="4">
                  <c:v>380</c:v>
                </c:pt>
                <c:pt idx="5">
                  <c:v>818</c:v>
                </c:pt>
                <c:pt idx="6">
                  <c:v>2319</c:v>
                </c:pt>
                <c:pt idx="7">
                  <c:v>485</c:v>
                </c:pt>
              </c:numCache>
            </c:numRef>
          </c:val>
        </c:ser>
        <c:ser>
          <c:idx val="1"/>
          <c:order val="1"/>
          <c:tx>
            <c:strRef>
              <c:f>'認定者数（2-1.2）'!$E$23</c:f>
              <c:strCache>
                <c:ptCount val="1"/>
                <c:pt idx="0">
                  <c:v>要支援２</c:v>
                </c:pt>
              </c:strCache>
            </c:strRef>
          </c:tx>
          <c:invertIfNegative val="0"/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'認定者数（2-1.2）'!$E$24:$E$31</c:f>
              <c:numCache>
                <c:formatCode>#,##0_);[Red]\(#,##0\)</c:formatCode>
                <c:ptCount val="8"/>
                <c:pt idx="0">
                  <c:v>873</c:v>
                </c:pt>
                <c:pt idx="1">
                  <c:v>1030</c:v>
                </c:pt>
                <c:pt idx="2">
                  <c:v>480</c:v>
                </c:pt>
                <c:pt idx="3">
                  <c:v>161</c:v>
                </c:pt>
                <c:pt idx="4">
                  <c:v>272</c:v>
                </c:pt>
                <c:pt idx="5">
                  <c:v>616</c:v>
                </c:pt>
                <c:pt idx="6">
                  <c:v>1535</c:v>
                </c:pt>
                <c:pt idx="7">
                  <c:v>382</c:v>
                </c:pt>
              </c:numCache>
            </c:numRef>
          </c:val>
        </c:ser>
        <c:ser>
          <c:idx val="2"/>
          <c:order val="2"/>
          <c:tx>
            <c:strRef>
              <c:f>'認定者数（2-1.2）'!$F$23</c:f>
              <c:strCache>
                <c:ptCount val="1"/>
                <c:pt idx="0">
                  <c:v>要介護１</c:v>
                </c:pt>
              </c:strCache>
            </c:strRef>
          </c:tx>
          <c:invertIfNegative val="0"/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'認定者数（2-1.2）'!$F$24:$F$31</c:f>
              <c:numCache>
                <c:formatCode>#,##0_);[Red]\(#,##0\)</c:formatCode>
                <c:ptCount val="8"/>
                <c:pt idx="0">
                  <c:v>1234</c:v>
                </c:pt>
                <c:pt idx="1">
                  <c:v>1172</c:v>
                </c:pt>
                <c:pt idx="2">
                  <c:v>865</c:v>
                </c:pt>
                <c:pt idx="3">
                  <c:v>348</c:v>
                </c:pt>
                <c:pt idx="4">
                  <c:v>501</c:v>
                </c:pt>
                <c:pt idx="5">
                  <c:v>1405</c:v>
                </c:pt>
                <c:pt idx="6">
                  <c:v>2287</c:v>
                </c:pt>
                <c:pt idx="7">
                  <c:v>848</c:v>
                </c:pt>
              </c:numCache>
            </c:numRef>
          </c:val>
        </c:ser>
        <c:ser>
          <c:idx val="3"/>
          <c:order val="3"/>
          <c:tx>
            <c:strRef>
              <c:f>'認定者数（2-1.2）'!$G$23</c:f>
              <c:strCache>
                <c:ptCount val="1"/>
                <c:pt idx="0">
                  <c:v>要介護２</c:v>
                </c:pt>
              </c:strCache>
            </c:strRef>
          </c:tx>
          <c:invertIfNegative val="0"/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'認定者数（2-1.2）'!$G$24:$G$31</c:f>
              <c:numCache>
                <c:formatCode>#,##0_);[Red]\(#,##0\)</c:formatCode>
                <c:ptCount val="8"/>
                <c:pt idx="0">
                  <c:v>810</c:v>
                </c:pt>
                <c:pt idx="1">
                  <c:v>741</c:v>
                </c:pt>
                <c:pt idx="2">
                  <c:v>535</c:v>
                </c:pt>
                <c:pt idx="3">
                  <c:v>208</c:v>
                </c:pt>
                <c:pt idx="4">
                  <c:v>338</c:v>
                </c:pt>
                <c:pt idx="5">
                  <c:v>713</c:v>
                </c:pt>
                <c:pt idx="6">
                  <c:v>1420</c:v>
                </c:pt>
                <c:pt idx="7">
                  <c:v>452</c:v>
                </c:pt>
              </c:numCache>
            </c:numRef>
          </c:val>
        </c:ser>
        <c:ser>
          <c:idx val="4"/>
          <c:order val="4"/>
          <c:tx>
            <c:strRef>
              <c:f>'認定者数（2-1.2）'!$H$23</c:f>
              <c:strCache>
                <c:ptCount val="1"/>
                <c:pt idx="0">
                  <c:v>要介護３</c:v>
                </c:pt>
              </c:strCache>
            </c:strRef>
          </c:tx>
          <c:invertIfNegative val="0"/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'認定者数（2-1.2）'!$H$24:$H$31</c:f>
              <c:numCache>
                <c:formatCode>#,##0_);[Red]\(#,##0\)</c:formatCode>
                <c:ptCount val="8"/>
                <c:pt idx="0">
                  <c:v>621</c:v>
                </c:pt>
                <c:pt idx="1">
                  <c:v>587</c:v>
                </c:pt>
                <c:pt idx="2">
                  <c:v>447</c:v>
                </c:pt>
                <c:pt idx="3">
                  <c:v>197</c:v>
                </c:pt>
                <c:pt idx="4">
                  <c:v>262</c:v>
                </c:pt>
                <c:pt idx="5">
                  <c:v>598</c:v>
                </c:pt>
                <c:pt idx="6">
                  <c:v>1240</c:v>
                </c:pt>
                <c:pt idx="7">
                  <c:v>339</c:v>
                </c:pt>
              </c:numCache>
            </c:numRef>
          </c:val>
        </c:ser>
        <c:ser>
          <c:idx val="5"/>
          <c:order val="5"/>
          <c:tx>
            <c:strRef>
              <c:f>'認定者数（2-1.2）'!$I$23</c:f>
              <c:strCache>
                <c:ptCount val="1"/>
                <c:pt idx="0">
                  <c:v>要介護４</c:v>
                </c:pt>
              </c:strCache>
            </c:strRef>
          </c:tx>
          <c:invertIfNegative val="0"/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'認定者数（2-1.2）'!$I$24:$I$31</c:f>
              <c:numCache>
                <c:formatCode>#,##0_);[Red]\(#,##0\)</c:formatCode>
                <c:ptCount val="8"/>
                <c:pt idx="0">
                  <c:v>878</c:v>
                </c:pt>
                <c:pt idx="1">
                  <c:v>658</c:v>
                </c:pt>
                <c:pt idx="2">
                  <c:v>481</c:v>
                </c:pt>
                <c:pt idx="3">
                  <c:v>202</c:v>
                </c:pt>
                <c:pt idx="4">
                  <c:v>351</c:v>
                </c:pt>
                <c:pt idx="5">
                  <c:v>734</c:v>
                </c:pt>
                <c:pt idx="6">
                  <c:v>1431</c:v>
                </c:pt>
                <c:pt idx="7">
                  <c:v>543</c:v>
                </c:pt>
              </c:numCache>
            </c:numRef>
          </c:val>
        </c:ser>
        <c:ser>
          <c:idx val="6"/>
          <c:order val="6"/>
          <c:tx>
            <c:strRef>
              <c:f>'認定者数（2-1.2）'!$J$23</c:f>
              <c:strCache>
                <c:ptCount val="1"/>
                <c:pt idx="0">
                  <c:v>要介護５</c:v>
                </c:pt>
              </c:strCache>
            </c:strRef>
          </c:tx>
          <c:invertIfNegative val="0"/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'認定者数（2-1.2）'!$J$24:$J$31</c:f>
              <c:numCache>
                <c:formatCode>#,##0_);[Red]\(#,##0\)</c:formatCode>
                <c:ptCount val="8"/>
                <c:pt idx="0">
                  <c:v>541</c:v>
                </c:pt>
                <c:pt idx="1">
                  <c:v>396</c:v>
                </c:pt>
                <c:pt idx="2">
                  <c:v>296</c:v>
                </c:pt>
                <c:pt idx="3">
                  <c:v>108</c:v>
                </c:pt>
                <c:pt idx="4">
                  <c:v>193</c:v>
                </c:pt>
                <c:pt idx="5">
                  <c:v>458</c:v>
                </c:pt>
                <c:pt idx="6">
                  <c:v>763</c:v>
                </c:pt>
                <c:pt idx="7">
                  <c:v>341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5923776"/>
        <c:axId val="355924168"/>
      </c:barChart>
      <c:lineChart>
        <c:grouping val="standard"/>
        <c:varyColors val="0"/>
        <c:ser>
          <c:idx val="7"/>
          <c:order val="7"/>
          <c:tx>
            <c:strRef>
              <c:f>'認定者数（2-1.2）'!$L$23</c:f>
              <c:strCache>
                <c:ptCount val="1"/>
                <c:pt idx="0">
                  <c:v>出現率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'認定者数（2-1.2）'!$L$24:$L$31</c:f>
              <c:numCache>
                <c:formatCode>0.0%</c:formatCode>
                <c:ptCount val="8"/>
                <c:pt idx="0">
                  <c:v>0.13948578920468435</c:v>
                </c:pt>
                <c:pt idx="1">
                  <c:v>0.18659331303009463</c:v>
                </c:pt>
                <c:pt idx="2">
                  <c:v>0.20597442563803259</c:v>
                </c:pt>
                <c:pt idx="3">
                  <c:v>0.15180845644421803</c:v>
                </c:pt>
                <c:pt idx="4">
                  <c:v>0.15969132369299222</c:v>
                </c:pt>
                <c:pt idx="5">
                  <c:v>0.17013822536467291</c:v>
                </c:pt>
                <c:pt idx="6">
                  <c:v>0.22228736631421467</c:v>
                </c:pt>
                <c:pt idx="7">
                  <c:v>0.1657944930796694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927696"/>
        <c:axId val="355924560"/>
      </c:lineChart>
      <c:catAx>
        <c:axId val="3559237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800"/>
            </a:pPr>
            <a:endParaRPr lang="ja-JP"/>
          </a:p>
        </c:txPr>
        <c:crossAx val="355924168"/>
        <c:crosses val="autoZero"/>
        <c:auto val="1"/>
        <c:lblAlgn val="ctr"/>
        <c:lblOffset val="100"/>
        <c:noMultiLvlLbl val="0"/>
      </c:catAx>
      <c:valAx>
        <c:axId val="355924168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355923776"/>
        <c:crosses val="autoZero"/>
        <c:crossBetween val="between"/>
      </c:valAx>
      <c:valAx>
        <c:axId val="35592456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355927696"/>
        <c:crosses val="max"/>
        <c:crossBetween val="between"/>
      </c:valAx>
      <c:catAx>
        <c:axId val="355927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5592456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6110798650168729"/>
          <c:y val="0.17636844052211598"/>
          <c:w val="0.13889201349831271"/>
          <c:h val="0.64726311895576816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サービス種類別構成割合（利用人数）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'給付状況（3-1）'!$D$3:$E$3</c:f>
              <c:strCache>
                <c:ptCount val="1"/>
                <c:pt idx="0">
                  <c:v>介護サービス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'給付状況（3-1）'!$N$16:$N$24</c:f>
              <c:numCache>
                <c:formatCode>0.0%</c:formatCode>
                <c:ptCount val="9"/>
                <c:pt idx="0">
                  <c:v>0.61899641577060927</c:v>
                </c:pt>
                <c:pt idx="1">
                  <c:v>0.61529918089684854</c:v>
                </c:pt>
                <c:pt idx="2">
                  <c:v>0.56273447269695709</c:v>
                </c:pt>
                <c:pt idx="3">
                  <c:v>0.58662092624356776</c:v>
                </c:pt>
                <c:pt idx="4">
                  <c:v>0.60773480662983426</c:v>
                </c:pt>
                <c:pt idx="5">
                  <c:v>0.63003121406275664</c:v>
                </c:pt>
                <c:pt idx="6">
                  <c:v>0.6243754073430372</c:v>
                </c:pt>
                <c:pt idx="7">
                  <c:v>0.60605360443622924</c:v>
                </c:pt>
                <c:pt idx="8">
                  <c:v>0.61289601949634442</c:v>
                </c:pt>
              </c:numCache>
            </c:numRef>
          </c:val>
        </c:ser>
        <c:ser>
          <c:idx val="1"/>
          <c:order val="1"/>
          <c:tx>
            <c:strRef>
              <c:f>'給付状況（3-1）'!$F$3:$G$3</c:f>
              <c:strCache>
                <c:ptCount val="1"/>
                <c:pt idx="0">
                  <c:v>予防サービス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'給付状況（3-1）'!$O$16:$O$24</c:f>
              <c:numCache>
                <c:formatCode>0.0%</c:formatCode>
                <c:ptCount val="9"/>
                <c:pt idx="0">
                  <c:v>0.191636798088411</c:v>
                </c:pt>
                <c:pt idx="1">
                  <c:v>0.19561293905317229</c:v>
                </c:pt>
                <c:pt idx="2">
                  <c:v>0.19028761984160067</c:v>
                </c:pt>
                <c:pt idx="3">
                  <c:v>0.16409376786735277</c:v>
                </c:pt>
                <c:pt idx="4">
                  <c:v>0.1460635359116022</c:v>
                </c:pt>
                <c:pt idx="5">
                  <c:v>0.10727780515853458</c:v>
                </c:pt>
                <c:pt idx="6">
                  <c:v>0.14512274603519443</c:v>
                </c:pt>
                <c:pt idx="7">
                  <c:v>0.14163585951940849</c:v>
                </c:pt>
                <c:pt idx="8">
                  <c:v>0.16056051990251827</c:v>
                </c:pt>
              </c:numCache>
            </c:numRef>
          </c:val>
        </c:ser>
        <c:ser>
          <c:idx val="2"/>
          <c:order val="2"/>
          <c:tx>
            <c:strRef>
              <c:f>'給付状況（3-1）'!$H$3:$I$3</c:f>
              <c:strCache>
                <c:ptCount val="1"/>
                <c:pt idx="0">
                  <c:v>地域密着型サービス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'給付状況（3-1）'!$P$16:$P$24</c:f>
              <c:numCache>
                <c:formatCode>0.0%</c:formatCode>
                <c:ptCount val="9"/>
                <c:pt idx="0">
                  <c:v>6.224611708482676E-2</c:v>
                </c:pt>
                <c:pt idx="1">
                  <c:v>6.6500069415521307E-2</c:v>
                </c:pt>
                <c:pt idx="2">
                  <c:v>0.10962901208837016</c:v>
                </c:pt>
                <c:pt idx="3">
                  <c:v>4.0022870211549454E-2</c:v>
                </c:pt>
                <c:pt idx="4">
                  <c:v>0.11602209944751381</c:v>
                </c:pt>
                <c:pt idx="5">
                  <c:v>9.8242155413175616E-2</c:v>
                </c:pt>
                <c:pt idx="6">
                  <c:v>0.10355565211094214</c:v>
                </c:pt>
                <c:pt idx="7">
                  <c:v>7.2319778188539741E-2</c:v>
                </c:pt>
                <c:pt idx="8">
                  <c:v>8.6779041429731932E-2</c:v>
                </c:pt>
              </c:numCache>
            </c:numRef>
          </c:val>
        </c:ser>
        <c:ser>
          <c:idx val="3"/>
          <c:order val="3"/>
          <c:tx>
            <c:strRef>
              <c:f>'給付状況（3-1）'!$J$3:$K$3</c:f>
              <c:strCache>
                <c:ptCount val="1"/>
                <c:pt idx="0">
                  <c:v>施設サービス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'給付状況（3-1）'!$Q$16:$Q$24</c:f>
              <c:numCache>
                <c:formatCode>0.0%</c:formatCode>
                <c:ptCount val="9"/>
                <c:pt idx="0">
                  <c:v>0.12712066905615294</c:v>
                </c:pt>
                <c:pt idx="1">
                  <c:v>0.12258781063445787</c:v>
                </c:pt>
                <c:pt idx="2">
                  <c:v>0.1373488953730721</c:v>
                </c:pt>
                <c:pt idx="3">
                  <c:v>0.20926243567753003</c:v>
                </c:pt>
                <c:pt idx="4">
                  <c:v>0.13017955801104972</c:v>
                </c:pt>
                <c:pt idx="5">
                  <c:v>0.1644488253655331</c:v>
                </c:pt>
                <c:pt idx="6">
                  <c:v>0.12694619451082628</c:v>
                </c:pt>
                <c:pt idx="7">
                  <c:v>0.17999075785582255</c:v>
                </c:pt>
                <c:pt idx="8">
                  <c:v>0.13976441917140536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5928088"/>
        <c:axId val="355924952"/>
      </c:barChart>
      <c:catAx>
        <c:axId val="3559280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355924952"/>
        <c:crosses val="autoZero"/>
        <c:auto val="1"/>
        <c:lblAlgn val="ctr"/>
        <c:lblOffset val="100"/>
        <c:noMultiLvlLbl val="0"/>
      </c:catAx>
      <c:valAx>
        <c:axId val="355924952"/>
        <c:scaling>
          <c:orientation val="minMax"/>
          <c:max val="1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crossAx val="355928088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サービス種類別構成割合（費用総額）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'給付状況（3-1）'!$D$3:$E$3</c:f>
              <c:strCache>
                <c:ptCount val="1"/>
                <c:pt idx="0">
                  <c:v>介護サービス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'給付状況（3-1）'!$N$29:$N$37</c:f>
              <c:numCache>
                <c:formatCode>0.0%</c:formatCode>
                <c:ptCount val="9"/>
                <c:pt idx="0">
                  <c:v>0.37034857774262081</c:v>
                </c:pt>
                <c:pt idx="1">
                  <c:v>0.41666181965793753</c:v>
                </c:pt>
                <c:pt idx="2">
                  <c:v>0.33973920197997687</c:v>
                </c:pt>
                <c:pt idx="3">
                  <c:v>0.3308939790125936</c:v>
                </c:pt>
                <c:pt idx="4">
                  <c:v>0.38385396756854662</c:v>
                </c:pt>
                <c:pt idx="5">
                  <c:v>0.35774585818648019</c:v>
                </c:pt>
                <c:pt idx="6">
                  <c:v>0.38616508389161364</c:v>
                </c:pt>
                <c:pt idx="7">
                  <c:v>0.35942741039226084</c:v>
                </c:pt>
                <c:pt idx="8">
                  <c:v>0.37421036020956672</c:v>
                </c:pt>
              </c:numCache>
            </c:numRef>
          </c:val>
        </c:ser>
        <c:ser>
          <c:idx val="1"/>
          <c:order val="1"/>
          <c:tx>
            <c:strRef>
              <c:f>'給付状況（3-1）'!$F$3:$G$3</c:f>
              <c:strCache>
                <c:ptCount val="1"/>
                <c:pt idx="0">
                  <c:v>予防サービス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'給付状況（3-1）'!$O$29:$O$37</c:f>
              <c:numCache>
                <c:formatCode>0.0%</c:formatCode>
                <c:ptCount val="9"/>
                <c:pt idx="0">
                  <c:v>3.7844839905378881E-2</c:v>
                </c:pt>
                <c:pt idx="1">
                  <c:v>3.9787372103421037E-2</c:v>
                </c:pt>
                <c:pt idx="2">
                  <c:v>3.385321249399257E-2</c:v>
                </c:pt>
                <c:pt idx="3">
                  <c:v>2.8167955400980063E-2</c:v>
                </c:pt>
                <c:pt idx="4">
                  <c:v>2.8470135651137603E-2</c:v>
                </c:pt>
                <c:pt idx="5">
                  <c:v>1.9480397647634165E-2</c:v>
                </c:pt>
                <c:pt idx="6">
                  <c:v>2.5929328420016551E-2</c:v>
                </c:pt>
                <c:pt idx="7">
                  <c:v>2.6501243475409608E-2</c:v>
                </c:pt>
                <c:pt idx="8">
                  <c:v>2.9796169162906044E-2</c:v>
                </c:pt>
              </c:numCache>
            </c:numRef>
          </c:val>
        </c:ser>
        <c:ser>
          <c:idx val="2"/>
          <c:order val="2"/>
          <c:tx>
            <c:strRef>
              <c:f>'給付状況（3-1）'!$H$3:$I$3</c:f>
              <c:strCache>
                <c:ptCount val="1"/>
                <c:pt idx="0">
                  <c:v>地域密着型サービス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'給付状況（3-1）'!$P$29:$P$37</c:f>
              <c:numCache>
                <c:formatCode>0.0%</c:formatCode>
                <c:ptCount val="9"/>
                <c:pt idx="0">
                  <c:v>0.14456718758217396</c:v>
                </c:pt>
                <c:pt idx="1">
                  <c:v>0.14714662739848244</c:v>
                </c:pt>
                <c:pt idx="2">
                  <c:v>0.22569905969144705</c:v>
                </c:pt>
                <c:pt idx="3">
                  <c:v>7.8261336174864776E-2</c:v>
                </c:pt>
                <c:pt idx="4">
                  <c:v>0.21622714551825586</c:v>
                </c:pt>
                <c:pt idx="5">
                  <c:v>0.19240632211745354</c:v>
                </c:pt>
                <c:pt idx="6">
                  <c:v>0.22402961214451017</c:v>
                </c:pt>
                <c:pt idx="7">
                  <c:v>0.1310534832019753</c:v>
                </c:pt>
                <c:pt idx="8">
                  <c:v>0.1823742631400507</c:v>
                </c:pt>
              </c:numCache>
            </c:numRef>
          </c:val>
        </c:ser>
        <c:ser>
          <c:idx val="3"/>
          <c:order val="3"/>
          <c:tx>
            <c:strRef>
              <c:f>'給付状況（3-1）'!$J$3:$K$3</c:f>
              <c:strCache>
                <c:ptCount val="1"/>
                <c:pt idx="0">
                  <c:v>施設サービス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'給付状況（3-1）'!$Q$29:$Q$37</c:f>
              <c:numCache>
                <c:formatCode>0.0%</c:formatCode>
                <c:ptCount val="9"/>
                <c:pt idx="0">
                  <c:v>0.44723939476982633</c:v>
                </c:pt>
                <c:pt idx="1">
                  <c:v>0.39640418084015899</c:v>
                </c:pt>
                <c:pt idx="2">
                  <c:v>0.4007085258345835</c:v>
                </c:pt>
                <c:pt idx="3">
                  <c:v>0.56267672941156155</c:v>
                </c:pt>
                <c:pt idx="4">
                  <c:v>0.37144875126205984</c:v>
                </c:pt>
                <c:pt idx="5">
                  <c:v>0.43036742204843204</c:v>
                </c:pt>
                <c:pt idx="6">
                  <c:v>0.3638759755438597</c:v>
                </c:pt>
                <c:pt idx="7">
                  <c:v>0.48301786293035431</c:v>
                </c:pt>
                <c:pt idx="8">
                  <c:v>0.41361920748747644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6332824"/>
        <c:axId val="356330864"/>
      </c:barChart>
      <c:catAx>
        <c:axId val="3563328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356330864"/>
        <c:crosses val="autoZero"/>
        <c:auto val="1"/>
        <c:lblAlgn val="ctr"/>
        <c:lblOffset val="100"/>
        <c:noMultiLvlLbl val="0"/>
      </c:catAx>
      <c:valAx>
        <c:axId val="356330864"/>
        <c:scaling>
          <c:orientation val="minMax"/>
          <c:max val="1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crossAx val="356332824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介護サービス別利用状況</a:t>
            </a:r>
          </a:p>
        </c:rich>
      </c:tx>
      <c:layout>
        <c:manualLayout>
          <c:xMode val="edge"/>
          <c:yMode val="edge"/>
          <c:x val="0.30759024485334557"/>
          <c:y val="3.263403263403263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369453274271078E-2"/>
          <c:y val="0.16038470715636069"/>
          <c:w val="0.71654754254738828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'給付状況（3-2）'!$C$5:$D$16</c:f>
              <c:strCache>
                <c:ptCount val="12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居宅療養管理指導</c:v>
                </c:pt>
                <c:pt idx="5">
                  <c:v>通所介護</c:v>
                </c:pt>
                <c:pt idx="6">
                  <c:v>通所リハ</c:v>
                </c:pt>
                <c:pt idx="7">
                  <c:v>短期入所生活介護</c:v>
                </c:pt>
                <c:pt idx="8">
                  <c:v>短期入所療養介護（老健）</c:v>
                </c:pt>
                <c:pt idx="9">
                  <c:v>短期入所療養介護（病院等）</c:v>
                </c:pt>
                <c:pt idx="10">
                  <c:v>福祉用具貸与</c:v>
                </c:pt>
                <c:pt idx="11">
                  <c:v>特定施設入居者生活介護</c:v>
                </c:pt>
              </c:strCache>
            </c:strRef>
          </c:cat>
          <c:val>
            <c:numRef>
              <c:f>'給付状況（3-2）'!$G$5:$G$16</c:f>
              <c:numCache>
                <c:formatCode>#,##0_ </c:formatCode>
                <c:ptCount val="12"/>
                <c:pt idx="0">
                  <c:v>269564.84999999992</c:v>
                </c:pt>
                <c:pt idx="1">
                  <c:v>15312.76</c:v>
                </c:pt>
                <c:pt idx="2">
                  <c:v>80287.970000000016</c:v>
                </c:pt>
                <c:pt idx="3">
                  <c:v>12755.030000000002</c:v>
                </c:pt>
                <c:pt idx="4">
                  <c:v>41724.61</c:v>
                </c:pt>
                <c:pt idx="5">
                  <c:v>689841.40999999992</c:v>
                </c:pt>
                <c:pt idx="6">
                  <c:v>248930.06</c:v>
                </c:pt>
                <c:pt idx="7">
                  <c:v>125923.35999999999</c:v>
                </c:pt>
                <c:pt idx="8">
                  <c:v>13093.560000000005</c:v>
                </c:pt>
                <c:pt idx="9">
                  <c:v>0</c:v>
                </c:pt>
                <c:pt idx="10">
                  <c:v>107389.22000000002</c:v>
                </c:pt>
                <c:pt idx="11">
                  <c:v>215470.02999999997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6331648"/>
        <c:axId val="356335568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'給付状況（3-2）'!$C$5:$D$16</c:f>
              <c:strCache>
                <c:ptCount val="12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居宅療養管理指導</c:v>
                </c:pt>
                <c:pt idx="5">
                  <c:v>通所介護</c:v>
                </c:pt>
                <c:pt idx="6">
                  <c:v>通所リハ</c:v>
                </c:pt>
                <c:pt idx="7">
                  <c:v>短期入所生活介護</c:v>
                </c:pt>
                <c:pt idx="8">
                  <c:v>短期入所療養介護（老健）</c:v>
                </c:pt>
                <c:pt idx="9">
                  <c:v>短期入所療養介護（病院等）</c:v>
                </c:pt>
                <c:pt idx="10">
                  <c:v>福祉用具貸与</c:v>
                </c:pt>
                <c:pt idx="11">
                  <c:v>特定施設入居者生活介護</c:v>
                </c:pt>
              </c:strCache>
            </c:strRef>
          </c:cat>
          <c:val>
            <c:numRef>
              <c:f>'給付状況（3-2）'!$E$5:$E$16</c:f>
              <c:numCache>
                <c:formatCode>#,##0_);[Red]\(#,##0\)</c:formatCode>
                <c:ptCount val="12"/>
                <c:pt idx="0">
                  <c:v>4692</c:v>
                </c:pt>
                <c:pt idx="1">
                  <c:v>225</c:v>
                </c:pt>
                <c:pt idx="2">
                  <c:v>1716</c:v>
                </c:pt>
                <c:pt idx="3">
                  <c:v>312</c:v>
                </c:pt>
                <c:pt idx="4">
                  <c:v>3370</c:v>
                </c:pt>
                <c:pt idx="5">
                  <c:v>6276</c:v>
                </c:pt>
                <c:pt idx="6">
                  <c:v>3058</c:v>
                </c:pt>
                <c:pt idx="7">
                  <c:v>960</c:v>
                </c:pt>
                <c:pt idx="8">
                  <c:v>157</c:v>
                </c:pt>
                <c:pt idx="9">
                  <c:v>0</c:v>
                </c:pt>
                <c:pt idx="10">
                  <c:v>8375</c:v>
                </c:pt>
                <c:pt idx="11">
                  <c:v>1038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6331256"/>
        <c:axId val="356335176"/>
      </c:lineChart>
      <c:catAx>
        <c:axId val="356331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356335176"/>
        <c:crosses val="autoZero"/>
        <c:auto val="1"/>
        <c:lblAlgn val="ctr"/>
        <c:lblOffset val="100"/>
        <c:noMultiLvlLbl val="0"/>
      </c:catAx>
      <c:valAx>
        <c:axId val="356335176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356331256"/>
        <c:crosses val="autoZero"/>
        <c:crossBetween val="between"/>
      </c:valAx>
      <c:valAx>
        <c:axId val="356335568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356331648"/>
        <c:crosses val="max"/>
        <c:crossBetween val="between"/>
      </c:valAx>
      <c:catAx>
        <c:axId val="3563316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5633556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665609880756116"/>
          <c:y val="0.68562402423655988"/>
          <c:w val="0.19710986346326037"/>
          <c:h val="0.18337836880434955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介護予防サービス別利用状況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981131430232458E-2"/>
          <c:y val="0.16038470715636069"/>
          <c:w val="0.71944360375148542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'給付状況（3-2）'!$C$17:$D$28</c:f>
              <c:strCache>
                <c:ptCount val="12"/>
                <c:pt idx="0">
                  <c:v>介護予防訪問介護</c:v>
                </c:pt>
                <c:pt idx="1">
                  <c:v>介護予防訪問入浴</c:v>
                </c:pt>
                <c:pt idx="2">
                  <c:v>介護予防訪問看護</c:v>
                </c:pt>
                <c:pt idx="3">
                  <c:v>介護予防訪問リハ</c:v>
                </c:pt>
                <c:pt idx="4">
                  <c:v>介護予防居宅療養管理指導</c:v>
                </c:pt>
                <c:pt idx="5">
                  <c:v>介護予防通所介護</c:v>
                </c:pt>
                <c:pt idx="6">
                  <c:v>介護予防通所リハ</c:v>
                </c:pt>
                <c:pt idx="7">
                  <c:v>介護予防短期入所生活介護</c:v>
                </c:pt>
                <c:pt idx="8">
                  <c:v>介護予防短期入所療養介護（老健）</c:v>
                </c:pt>
                <c:pt idx="9">
                  <c:v>介護予防短期入所療養介護（病院等）</c:v>
                </c:pt>
                <c:pt idx="10">
                  <c:v>介護予防福祉用具貸与</c:v>
                </c:pt>
                <c:pt idx="11">
                  <c:v>介護予防特定施設入居者生活介護</c:v>
                </c:pt>
              </c:strCache>
            </c:strRef>
          </c:cat>
          <c:val>
            <c:numRef>
              <c:f>'給付状況（3-2）'!$G$17:$G$28</c:f>
              <c:numCache>
                <c:formatCode>#,##0_ </c:formatCode>
                <c:ptCount val="12"/>
                <c:pt idx="0">
                  <c:v>0</c:v>
                </c:pt>
                <c:pt idx="1">
                  <c:v>45.55</c:v>
                </c:pt>
                <c:pt idx="2">
                  <c:v>15831.330000000002</c:v>
                </c:pt>
                <c:pt idx="3">
                  <c:v>3091.1899999999996</c:v>
                </c:pt>
                <c:pt idx="4">
                  <c:v>3658.6900000000005</c:v>
                </c:pt>
                <c:pt idx="5">
                  <c:v>0</c:v>
                </c:pt>
                <c:pt idx="6">
                  <c:v>73839</c:v>
                </c:pt>
                <c:pt idx="7">
                  <c:v>1617.05</c:v>
                </c:pt>
                <c:pt idx="8">
                  <c:v>568.49</c:v>
                </c:pt>
                <c:pt idx="9">
                  <c:v>0</c:v>
                </c:pt>
                <c:pt idx="10">
                  <c:v>26184.609999999997</c:v>
                </c:pt>
                <c:pt idx="11">
                  <c:v>20103.300000000003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6333608"/>
        <c:axId val="356333216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'給付状況（3-2）'!$C$17:$D$28</c:f>
              <c:strCache>
                <c:ptCount val="12"/>
                <c:pt idx="0">
                  <c:v>介護予防訪問介護</c:v>
                </c:pt>
                <c:pt idx="1">
                  <c:v>介護予防訪問入浴</c:v>
                </c:pt>
                <c:pt idx="2">
                  <c:v>介護予防訪問看護</c:v>
                </c:pt>
                <c:pt idx="3">
                  <c:v>介護予防訪問リハ</c:v>
                </c:pt>
                <c:pt idx="4">
                  <c:v>介護予防居宅療養管理指導</c:v>
                </c:pt>
                <c:pt idx="5">
                  <c:v>介護予防通所介護</c:v>
                </c:pt>
                <c:pt idx="6">
                  <c:v>介護予防通所リハ</c:v>
                </c:pt>
                <c:pt idx="7">
                  <c:v>介護予防短期入所生活介護</c:v>
                </c:pt>
                <c:pt idx="8">
                  <c:v>介護予防短期入所療養介護（老健）</c:v>
                </c:pt>
                <c:pt idx="9">
                  <c:v>介護予防短期入所療養介護（病院等）</c:v>
                </c:pt>
                <c:pt idx="10">
                  <c:v>介護予防福祉用具貸与</c:v>
                </c:pt>
                <c:pt idx="11">
                  <c:v>介護予防特定施設入居者生活介護</c:v>
                </c:pt>
              </c:strCache>
            </c:strRef>
          </c:cat>
          <c:val>
            <c:numRef>
              <c:f>'給付状況（3-2）'!$E$17:$E$28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2</c:v>
                </c:pt>
                <c:pt idx="2">
                  <c:v>509</c:v>
                </c:pt>
                <c:pt idx="3">
                  <c:v>87</c:v>
                </c:pt>
                <c:pt idx="4">
                  <c:v>334</c:v>
                </c:pt>
                <c:pt idx="5">
                  <c:v>0</c:v>
                </c:pt>
                <c:pt idx="6">
                  <c:v>2243</c:v>
                </c:pt>
                <c:pt idx="7">
                  <c:v>36</c:v>
                </c:pt>
                <c:pt idx="8">
                  <c:v>10</c:v>
                </c:pt>
                <c:pt idx="9">
                  <c:v>0</c:v>
                </c:pt>
                <c:pt idx="10">
                  <c:v>4435</c:v>
                </c:pt>
                <c:pt idx="11">
                  <c:v>250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6330472"/>
        <c:axId val="356330080"/>
      </c:lineChart>
      <c:catAx>
        <c:axId val="356330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356330080"/>
        <c:crosses val="autoZero"/>
        <c:auto val="1"/>
        <c:lblAlgn val="ctr"/>
        <c:lblOffset val="100"/>
        <c:noMultiLvlLbl val="0"/>
      </c:catAx>
      <c:valAx>
        <c:axId val="356330080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0"/>
        <c:majorTickMark val="out"/>
        <c:minorTickMark val="none"/>
        <c:tickLblPos val="nextTo"/>
        <c:crossAx val="356330472"/>
        <c:crosses val="autoZero"/>
        <c:crossBetween val="between"/>
      </c:valAx>
      <c:valAx>
        <c:axId val="356333216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356333608"/>
        <c:crosses val="max"/>
        <c:crossBetween val="between"/>
      </c:valAx>
      <c:catAx>
        <c:axId val="3563336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5633321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0133639224818709"/>
          <c:y val="0.60636969329882728"/>
          <c:w val="0.19231136371496754"/>
          <c:h val="0.18804030615054235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施設サービス内訳（利用人数）</a:t>
            </a:r>
          </a:p>
        </c:rich>
      </c:tx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'給付状況（3-2）'!$C$41:$D$44</c:f>
              <c:strCache>
                <c:ptCount val="4"/>
                <c:pt idx="0">
                  <c:v>介護老人福祉施設</c:v>
                </c:pt>
                <c:pt idx="1">
                  <c:v>介護老人保健施設</c:v>
                </c:pt>
                <c:pt idx="2">
                  <c:v>介護医療院</c:v>
                </c:pt>
                <c:pt idx="3">
                  <c:v>介護療養型医療施設</c:v>
                </c:pt>
              </c:strCache>
            </c:strRef>
          </c:cat>
          <c:val>
            <c:numRef>
              <c:f>'給付状況（3-2）'!$E$41:$E$44</c:f>
              <c:numCache>
                <c:formatCode>#,##0_);[Red]\(#,##0\)</c:formatCode>
                <c:ptCount val="4"/>
                <c:pt idx="0">
                  <c:v>3697</c:v>
                </c:pt>
                <c:pt idx="1">
                  <c:v>2686</c:v>
                </c:pt>
                <c:pt idx="2">
                  <c:v>279</c:v>
                </c:pt>
                <c:pt idx="3">
                  <c:v>220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施設サービス内訳（費用額）</a:t>
            </a:r>
          </a:p>
        </c:rich>
      </c:tx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'給付状況（3-2）'!$C$41:$D$44</c:f>
              <c:strCache>
                <c:ptCount val="4"/>
                <c:pt idx="0">
                  <c:v>介護老人福祉施設</c:v>
                </c:pt>
                <c:pt idx="1">
                  <c:v>介護老人保健施設</c:v>
                </c:pt>
                <c:pt idx="2">
                  <c:v>介護医療院</c:v>
                </c:pt>
                <c:pt idx="3">
                  <c:v>介護療養型医療施設</c:v>
                </c:pt>
              </c:strCache>
            </c:strRef>
          </c:cat>
          <c:val>
            <c:numRef>
              <c:f>'給付状況（3-2）'!$G$41:$G$44</c:f>
              <c:numCache>
                <c:formatCode>#,##0_ </c:formatCode>
                <c:ptCount val="4"/>
                <c:pt idx="0">
                  <c:v>1008602.5499999997</c:v>
                </c:pt>
                <c:pt idx="1">
                  <c:v>816675.30999999994</c:v>
                </c:pt>
                <c:pt idx="2">
                  <c:v>111325.50999999998</c:v>
                </c:pt>
                <c:pt idx="3">
                  <c:v>75388.200000000012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地域密着型サービス別利用状況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981131430232458E-2"/>
          <c:y val="0.16038470715636069"/>
          <c:w val="0.71944360375148542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'給付状況（3-2）'!$C$29:$D$40</c:f>
              <c:strCache>
                <c:ptCount val="12"/>
                <c:pt idx="0">
                  <c:v>定期巡回・随時対応型訪問介護看護</c:v>
                </c:pt>
                <c:pt idx="1">
                  <c:v>夜間対応型訪問介護</c:v>
                </c:pt>
                <c:pt idx="2">
                  <c:v>認知症対応型通所介護</c:v>
                </c:pt>
                <c:pt idx="3">
                  <c:v>介護予防認知症対応型通所介護</c:v>
                </c:pt>
                <c:pt idx="4">
                  <c:v>小規模多機能型居宅介護</c:v>
                </c:pt>
                <c:pt idx="5">
                  <c:v>予防小規模多機能型居宅介護</c:v>
                </c:pt>
                <c:pt idx="6">
                  <c:v>認知症対応型共同生活介護</c:v>
                </c:pt>
                <c:pt idx="7">
                  <c:v>予防認知症対応型共同生活介護</c:v>
                </c:pt>
                <c:pt idx="8">
                  <c:v>地域密着型特定施設入居者生活介護</c:v>
                </c:pt>
                <c:pt idx="9">
                  <c:v>地域密着型介護老人福祉施設入所者生活介護</c:v>
                </c:pt>
                <c:pt idx="10">
                  <c:v>看護小規模多機能型居宅介護</c:v>
                </c:pt>
                <c:pt idx="11">
                  <c:v>地域密着型通所介護</c:v>
                </c:pt>
              </c:strCache>
            </c:strRef>
          </c:cat>
          <c:val>
            <c:numRef>
              <c:f>'給付状況（3-2）'!$G$29:$G$40</c:f>
              <c:numCache>
                <c:formatCode>#,##0_ </c:formatCode>
                <c:ptCount val="12"/>
                <c:pt idx="0">
                  <c:v>22930.32</c:v>
                </c:pt>
                <c:pt idx="1">
                  <c:v>980.89</c:v>
                </c:pt>
                <c:pt idx="2">
                  <c:v>23525.970000000005</c:v>
                </c:pt>
                <c:pt idx="3">
                  <c:v>339.69</c:v>
                </c:pt>
                <c:pt idx="4">
                  <c:v>130072.90999999999</c:v>
                </c:pt>
                <c:pt idx="5">
                  <c:v>8654.0499999999975</c:v>
                </c:pt>
                <c:pt idx="6">
                  <c:v>528082.15000000014</c:v>
                </c:pt>
                <c:pt idx="7">
                  <c:v>7411.3399999999992</c:v>
                </c:pt>
                <c:pt idx="8">
                  <c:v>6131.17</c:v>
                </c:pt>
                <c:pt idx="9">
                  <c:v>24491.74</c:v>
                </c:pt>
                <c:pt idx="10">
                  <c:v>10986.54</c:v>
                </c:pt>
                <c:pt idx="11">
                  <c:v>123526.78999999998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6329688"/>
        <c:axId val="356329296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'給付状況（3-2）'!$C$29:$D$40</c:f>
              <c:strCache>
                <c:ptCount val="12"/>
                <c:pt idx="0">
                  <c:v>定期巡回・随時対応型訪問介護看護</c:v>
                </c:pt>
                <c:pt idx="1">
                  <c:v>夜間対応型訪問介護</c:v>
                </c:pt>
                <c:pt idx="2">
                  <c:v>認知症対応型通所介護</c:v>
                </c:pt>
                <c:pt idx="3">
                  <c:v>介護予防認知症対応型通所介護</c:v>
                </c:pt>
                <c:pt idx="4">
                  <c:v>小規模多機能型居宅介護</c:v>
                </c:pt>
                <c:pt idx="5">
                  <c:v>予防小規模多機能型居宅介護</c:v>
                </c:pt>
                <c:pt idx="6">
                  <c:v>認知症対応型共同生活介護</c:v>
                </c:pt>
                <c:pt idx="7">
                  <c:v>予防認知症対応型共同生活介護</c:v>
                </c:pt>
                <c:pt idx="8">
                  <c:v>地域密着型特定施設入居者生活介護</c:v>
                </c:pt>
                <c:pt idx="9">
                  <c:v>地域密着型介護老人福祉施設入所者生活介護</c:v>
                </c:pt>
                <c:pt idx="10">
                  <c:v>看護小規模多機能型居宅介護</c:v>
                </c:pt>
                <c:pt idx="11">
                  <c:v>地域密着型通所介護</c:v>
                </c:pt>
              </c:strCache>
            </c:strRef>
          </c:cat>
          <c:val>
            <c:numRef>
              <c:f>'給付状況（3-2）'!$E$29:$E$40</c:f>
              <c:numCache>
                <c:formatCode>#,##0_);[Red]\(#,##0\)</c:formatCode>
                <c:ptCount val="12"/>
                <c:pt idx="0">
                  <c:v>152</c:v>
                </c:pt>
                <c:pt idx="1">
                  <c:v>7</c:v>
                </c:pt>
                <c:pt idx="2">
                  <c:v>152</c:v>
                </c:pt>
                <c:pt idx="3">
                  <c:v>8</c:v>
                </c:pt>
                <c:pt idx="4">
                  <c:v>610</c:v>
                </c:pt>
                <c:pt idx="5">
                  <c:v>132</c:v>
                </c:pt>
                <c:pt idx="6">
                  <c:v>1940</c:v>
                </c:pt>
                <c:pt idx="7">
                  <c:v>31</c:v>
                </c:pt>
                <c:pt idx="8">
                  <c:v>29</c:v>
                </c:pt>
                <c:pt idx="9">
                  <c:v>83</c:v>
                </c:pt>
                <c:pt idx="10">
                  <c:v>43</c:v>
                </c:pt>
                <c:pt idx="11">
                  <c:v>1086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6328904"/>
        <c:axId val="356334784"/>
      </c:lineChart>
      <c:catAx>
        <c:axId val="356328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356334784"/>
        <c:crosses val="autoZero"/>
        <c:auto val="1"/>
        <c:lblAlgn val="ctr"/>
        <c:lblOffset val="100"/>
        <c:noMultiLvlLbl val="0"/>
      </c:catAx>
      <c:valAx>
        <c:axId val="356334784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0"/>
        <c:majorTickMark val="out"/>
        <c:minorTickMark val="none"/>
        <c:tickLblPos val="nextTo"/>
        <c:crossAx val="356328904"/>
        <c:crosses val="autoZero"/>
        <c:crossBetween val="between"/>
      </c:valAx>
      <c:valAx>
        <c:axId val="356329296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356329688"/>
        <c:crosses val="max"/>
        <c:crossBetween val="between"/>
      </c:valAx>
      <c:catAx>
        <c:axId val="3563296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5632929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571901791924614"/>
          <c:y val="0.60636969329882728"/>
          <c:w val="0.19440433781794844"/>
          <c:h val="0.19736431547455169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要介護度別１人あたり費用額</a:t>
            </a:r>
          </a:p>
        </c:rich>
      </c:tx>
      <c:layout>
        <c:manualLayout>
          <c:xMode val="edge"/>
          <c:yMode val="edge"/>
          <c:x val="0.25779299214171114"/>
          <c:y val="4.1061897296208384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'給付状況（3-3）'!$F$3</c:f>
              <c:strCache>
                <c:ptCount val="1"/>
                <c:pt idx="0">
                  <c:v>1人あたり
費用額</c:v>
                </c:pt>
              </c:strCache>
            </c:strRef>
          </c:tx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'給付状況（3-3）'!$F$4:$F$10</c:f>
              <c:numCache>
                <c:formatCode>#,##0_);[Red]\(#,##0\)</c:formatCode>
                <c:ptCount val="7"/>
                <c:pt idx="0">
                  <c:v>17472.307692307691</c:v>
                </c:pt>
                <c:pt idx="1">
                  <c:v>27658.840624044045</c:v>
                </c:pt>
                <c:pt idx="2">
                  <c:v>87849.781709938819</c:v>
                </c:pt>
                <c:pt idx="3">
                  <c:v>112286.44547185201</c:v>
                </c:pt>
                <c:pt idx="4">
                  <c:v>147177.90528233146</c:v>
                </c:pt>
                <c:pt idx="5">
                  <c:v>180130.75025176234</c:v>
                </c:pt>
                <c:pt idx="6">
                  <c:v>196433.07847082493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5930440"/>
        <c:axId val="355923384"/>
      </c:barChart>
      <c:lineChart>
        <c:grouping val="standard"/>
        <c:varyColors val="0"/>
        <c:ser>
          <c:idx val="0"/>
          <c:order val="0"/>
          <c:tx>
            <c:strRef>
              <c:f>'給付状況（3-3）'!$D$3</c:f>
              <c:strCache>
                <c:ptCount val="1"/>
                <c:pt idx="0">
                  <c:v>人数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multiLvlStrRef>
              <c:f>'給付状況（3-1）'!#REF!</c:f>
            </c:multiLvlStrRef>
          </c:cat>
          <c:val>
            <c:numRef>
              <c:f>'給付状況（3-3）'!$D$4:$D$10</c:f>
              <c:numCache>
                <c:formatCode>#,##0_);[Red]\(#,##0\)</c:formatCode>
                <c:ptCount val="7"/>
                <c:pt idx="0">
                  <c:v>3120</c:v>
                </c:pt>
                <c:pt idx="1">
                  <c:v>3269</c:v>
                </c:pt>
                <c:pt idx="2">
                  <c:v>6047</c:v>
                </c:pt>
                <c:pt idx="3">
                  <c:v>3677</c:v>
                </c:pt>
                <c:pt idx="4">
                  <c:v>2196</c:v>
                </c:pt>
                <c:pt idx="5">
                  <c:v>1986</c:v>
                </c:pt>
                <c:pt idx="6">
                  <c:v>994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928872"/>
        <c:axId val="355928480"/>
      </c:lineChart>
      <c:catAx>
        <c:axId val="355928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55928480"/>
        <c:crosses val="autoZero"/>
        <c:auto val="1"/>
        <c:lblAlgn val="ctr"/>
        <c:lblOffset val="100"/>
        <c:noMultiLvlLbl val="0"/>
      </c:catAx>
      <c:valAx>
        <c:axId val="355928480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355928872"/>
        <c:crosses val="autoZero"/>
        <c:crossBetween val="between"/>
      </c:valAx>
      <c:valAx>
        <c:axId val="355923384"/>
        <c:scaling>
          <c:orientation val="minMax"/>
        </c:scaling>
        <c:delete val="0"/>
        <c:axPos val="r"/>
        <c:numFmt formatCode="#,##0_);[Red]\(#,##0\)" sourceLinked="1"/>
        <c:majorTickMark val="out"/>
        <c:minorTickMark val="none"/>
        <c:tickLblPos val="nextTo"/>
        <c:crossAx val="355930440"/>
        <c:crosses val="max"/>
        <c:crossBetween val="between"/>
      </c:valAx>
      <c:catAx>
        <c:axId val="355930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55923384"/>
        <c:crosses val="autoZero"/>
        <c:auto val="1"/>
        <c:lblAlgn val="ctr"/>
        <c:lblOffset val="100"/>
        <c:noMultiLvlLbl val="0"/>
      </c:catAx>
    </c:plotArea>
    <c:legend>
      <c:legendPos val="r"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要介護度別支給限度額比率</a:t>
            </a:r>
          </a:p>
        </c:rich>
      </c:tx>
      <c:layout>
        <c:manualLayout>
          <c:xMode val="edge"/>
          <c:yMode val="edge"/>
          <c:x val="0.27162424752556269"/>
          <c:y val="2.7713506965475469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'給付状況（3-3）'!$G$3</c:f>
              <c:strCache>
                <c:ptCount val="1"/>
                <c:pt idx="0">
                  <c:v>支給限度額</c:v>
                </c:pt>
              </c:strCache>
            </c:strRef>
          </c:tx>
          <c:spPr>
            <a:noFill/>
            <a:ln>
              <a:solidFill>
                <a:schemeClr val="tx1">
                  <a:lumMod val="50000"/>
                  <a:lumOff val="50000"/>
                </a:schemeClr>
              </a:solidFill>
              <a:prstDash val="dash"/>
            </a:ln>
          </c:spPr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'給付状況（3-3）'!$G$4:$G$10</c:f>
              <c:numCache>
                <c:formatCode>#,##0_);[Red]\(#,##0\)</c:formatCode>
                <c:ptCount val="7"/>
                <c:pt idx="0">
                  <c:v>50030</c:v>
                </c:pt>
                <c:pt idx="1">
                  <c:v>104730</c:v>
                </c:pt>
                <c:pt idx="2">
                  <c:v>166920</c:v>
                </c:pt>
                <c:pt idx="3">
                  <c:v>196160</c:v>
                </c:pt>
                <c:pt idx="4">
                  <c:v>269310</c:v>
                </c:pt>
                <c:pt idx="5">
                  <c:v>308060</c:v>
                </c:pt>
                <c:pt idx="6">
                  <c:v>360650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9262848"/>
        <c:axId val="399259712"/>
      </c:barChart>
      <c:barChart>
        <c:barDir val="col"/>
        <c:grouping val="stacked"/>
        <c:varyColors val="0"/>
        <c:ser>
          <c:idx val="2"/>
          <c:order val="1"/>
          <c:tx>
            <c:strRef>
              <c:f>'給付状況（3-3）'!$F$3</c:f>
              <c:strCache>
                <c:ptCount val="1"/>
                <c:pt idx="0">
                  <c:v>1人あたり
費用額</c:v>
                </c:pt>
              </c:strCache>
            </c:strRef>
          </c:tx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'給付状況（3-3）'!$F$4:$F$10</c:f>
              <c:numCache>
                <c:formatCode>#,##0_);[Red]\(#,##0\)</c:formatCode>
                <c:ptCount val="7"/>
                <c:pt idx="0">
                  <c:v>17472.307692307691</c:v>
                </c:pt>
                <c:pt idx="1">
                  <c:v>27658.840624044045</c:v>
                </c:pt>
                <c:pt idx="2">
                  <c:v>87849.781709938819</c:v>
                </c:pt>
                <c:pt idx="3">
                  <c:v>112286.44547185201</c:v>
                </c:pt>
                <c:pt idx="4">
                  <c:v>147177.90528233146</c:v>
                </c:pt>
                <c:pt idx="5">
                  <c:v>180130.75025176234</c:v>
                </c:pt>
                <c:pt idx="6">
                  <c:v>196433.07847082493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99256576"/>
        <c:axId val="399260888"/>
      </c:barChart>
      <c:catAx>
        <c:axId val="399262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99259712"/>
        <c:crosses val="autoZero"/>
        <c:auto val="1"/>
        <c:lblAlgn val="ctr"/>
        <c:lblOffset val="100"/>
        <c:noMultiLvlLbl val="0"/>
      </c:catAx>
      <c:valAx>
        <c:axId val="399259712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399262848"/>
        <c:crosses val="autoZero"/>
        <c:crossBetween val="between"/>
      </c:valAx>
      <c:valAx>
        <c:axId val="399260888"/>
        <c:scaling>
          <c:orientation val="minMax"/>
          <c:max val="400000"/>
        </c:scaling>
        <c:delete val="1"/>
        <c:axPos val="r"/>
        <c:numFmt formatCode="0%" sourceLinked="0"/>
        <c:majorTickMark val="out"/>
        <c:minorTickMark val="none"/>
        <c:tickLblPos val="nextTo"/>
        <c:crossAx val="399256576"/>
        <c:crosses val="max"/>
        <c:crossBetween val="between"/>
      </c:valAx>
      <c:catAx>
        <c:axId val="3992565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9260888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0"/>
        <c:delete val="1"/>
      </c:legendEntry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</xdr:row>
      <xdr:rowOff>190500</xdr:rowOff>
    </xdr:from>
    <xdr:to>
      <xdr:col>2</xdr:col>
      <xdr:colOff>104775</xdr:colOff>
      <xdr:row>6</xdr:row>
      <xdr:rowOff>142875</xdr:rowOff>
    </xdr:to>
    <xdr:sp macro="" textlink="">
      <xdr:nvSpPr>
        <xdr:cNvPr id="6155" name="Text Box 2"/>
        <xdr:cNvSpPr txBox="1">
          <a:spLocks noChangeArrowheads="1"/>
        </xdr:cNvSpPr>
      </xdr:nvSpPr>
      <xdr:spPr bwMode="auto">
        <a:xfrm>
          <a:off x="1019175" y="18669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390525</xdr:colOff>
      <xdr:row>5</xdr:row>
      <xdr:rowOff>28575</xdr:rowOff>
    </xdr:from>
    <xdr:to>
      <xdr:col>11</xdr:col>
      <xdr:colOff>123825</xdr:colOff>
      <xdr:row>25</xdr:row>
      <xdr:rowOff>28575</xdr:rowOff>
    </xdr:to>
    <xdr:sp macro="" textlink="">
      <xdr:nvSpPr>
        <xdr:cNvPr id="6147" name="AutoShape 3"/>
        <xdr:cNvSpPr>
          <a:spLocks noChangeArrowheads="1"/>
        </xdr:cNvSpPr>
      </xdr:nvSpPr>
      <xdr:spPr bwMode="auto">
        <a:xfrm>
          <a:off x="390525" y="1704975"/>
          <a:ext cx="6924675" cy="4791075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  <a:scene3d>
          <a:camera prst="orthographicFront"/>
          <a:lightRig rig="threePt" dir="t"/>
        </a:scene3d>
        <a:sp3d extrusionH="76200" prstMaterial="matte">
          <a:extrusionClr>
            <a:schemeClr val="bg1"/>
          </a:extrusionClr>
        </a:sp3d>
      </xdr:spPr>
      <xdr:txBody>
        <a:bodyPr vertOverflow="clip" wrap="square" lIns="73152" tIns="41148" rIns="73152" bIns="41148" anchor="ctr" upright="1"/>
        <a:lstStyle/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福岡県介護保険広域連合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月次統計報告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（令和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2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年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04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月利用分）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2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39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15</xdr:row>
      <xdr:rowOff>0</xdr:rowOff>
    </xdr:from>
    <xdr:to>
      <xdr:col>8</xdr:col>
      <xdr:colOff>63500</xdr:colOff>
      <xdr:row>38</xdr:row>
      <xdr:rowOff>0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</xdr:colOff>
      <xdr:row>10</xdr:row>
      <xdr:rowOff>9531</xdr:rowOff>
    </xdr:from>
    <xdr:to>
      <xdr:col>4</xdr:col>
      <xdr:colOff>331088</xdr:colOff>
      <xdr:row>18</xdr:row>
      <xdr:rowOff>98685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361955</xdr:colOff>
      <xdr:row>10</xdr:row>
      <xdr:rowOff>9530</xdr:rowOff>
    </xdr:from>
    <xdr:to>
      <xdr:col>8</xdr:col>
      <xdr:colOff>169674</xdr:colOff>
      <xdr:row>18</xdr:row>
      <xdr:rowOff>99128</xdr:rowOff>
    </xdr:to>
    <xdr:graphicFrame macro="">
      <xdr:nvGraphicFramePr>
        <xdr:cNvPr id="5" name="グラフ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190505</xdr:colOff>
      <xdr:row>10</xdr:row>
      <xdr:rowOff>28581</xdr:rowOff>
    </xdr:from>
    <xdr:to>
      <xdr:col>11</xdr:col>
      <xdr:colOff>635892</xdr:colOff>
      <xdr:row>18</xdr:row>
      <xdr:rowOff>117735</xdr:rowOff>
    </xdr:to>
    <xdr:graphicFrame macro="">
      <xdr:nvGraphicFramePr>
        <xdr:cNvPr id="6" name="グラフ 5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33</xdr:row>
      <xdr:rowOff>0</xdr:rowOff>
    </xdr:from>
    <xdr:to>
      <xdr:col>12</xdr:col>
      <xdr:colOff>0</xdr:colOff>
      <xdr:row>45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11</xdr:col>
      <xdr:colOff>0</xdr:colOff>
      <xdr:row>29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32</xdr:row>
      <xdr:rowOff>0</xdr:rowOff>
    </xdr:from>
    <xdr:to>
      <xdr:col>11</xdr:col>
      <xdr:colOff>0</xdr:colOff>
      <xdr:row>47</xdr:row>
      <xdr:rowOff>0</xdr:rowOff>
    </xdr:to>
    <xdr:graphicFrame macro="">
      <xdr:nvGraphicFramePr>
        <xdr:cNvPr id="28" name="グラフ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45</xdr:row>
      <xdr:rowOff>1</xdr:rowOff>
    </xdr:from>
    <xdr:to>
      <xdr:col>8</xdr:col>
      <xdr:colOff>0</xdr:colOff>
      <xdr:row>56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56</xdr:row>
      <xdr:rowOff>0</xdr:rowOff>
    </xdr:from>
    <xdr:to>
      <xdr:col>8</xdr:col>
      <xdr:colOff>0</xdr:colOff>
      <xdr:row>67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361950</xdr:colOff>
      <xdr:row>56</xdr:row>
      <xdr:rowOff>104775</xdr:rowOff>
    </xdr:from>
    <xdr:to>
      <xdr:col>7</xdr:col>
      <xdr:colOff>47625</xdr:colOff>
      <xdr:row>57</xdr:row>
      <xdr:rowOff>152400</xdr:rowOff>
    </xdr:to>
    <xdr:sp macro="" textlink="">
      <xdr:nvSpPr>
        <xdr:cNvPr id="4" name="テキスト ボックス 3"/>
        <xdr:cNvSpPr txBox="1"/>
      </xdr:nvSpPr>
      <xdr:spPr>
        <a:xfrm>
          <a:off x="5124450" y="12734925"/>
          <a:ext cx="6477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78</xdr:row>
      <xdr:rowOff>0</xdr:rowOff>
    </xdr:from>
    <xdr:to>
      <xdr:col>4</xdr:col>
      <xdr:colOff>0</xdr:colOff>
      <xdr:row>85</xdr:row>
      <xdr:rowOff>253999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78</xdr:row>
      <xdr:rowOff>0</xdr:rowOff>
    </xdr:from>
    <xdr:to>
      <xdr:col>8</xdr:col>
      <xdr:colOff>0</xdr:colOff>
      <xdr:row>85</xdr:row>
      <xdr:rowOff>253999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180974</xdr:colOff>
      <xdr:row>67</xdr:row>
      <xdr:rowOff>1</xdr:rowOff>
    </xdr:from>
    <xdr:to>
      <xdr:col>7</xdr:col>
      <xdr:colOff>962024</xdr:colOff>
      <xdr:row>78</xdr:row>
      <xdr:rowOff>1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619125</xdr:colOff>
      <xdr:row>45</xdr:row>
      <xdr:rowOff>114300</xdr:rowOff>
    </xdr:from>
    <xdr:to>
      <xdr:col>7</xdr:col>
      <xdr:colOff>323850</xdr:colOff>
      <xdr:row>46</xdr:row>
      <xdr:rowOff>161925</xdr:rowOff>
    </xdr:to>
    <xdr:sp macro="" textlink="">
      <xdr:nvSpPr>
        <xdr:cNvPr id="9" name="テキスト ボックス 8"/>
        <xdr:cNvSpPr txBox="1"/>
      </xdr:nvSpPr>
      <xdr:spPr>
        <a:xfrm>
          <a:off x="5381625" y="10020300"/>
          <a:ext cx="666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0</xdr:col>
      <xdr:colOff>171450</xdr:colOff>
      <xdr:row>67</xdr:row>
      <xdr:rowOff>114300</xdr:rowOff>
    </xdr:from>
    <xdr:to>
      <xdr:col>2</xdr:col>
      <xdr:colOff>95250</xdr:colOff>
      <xdr:row>68</xdr:row>
      <xdr:rowOff>161925</xdr:rowOff>
    </xdr:to>
    <xdr:sp macro="" textlink="">
      <xdr:nvSpPr>
        <xdr:cNvPr id="10" name="テキスト ボックス 9"/>
        <xdr:cNvSpPr txBox="1"/>
      </xdr:nvSpPr>
      <xdr:spPr>
        <a:xfrm>
          <a:off x="171450" y="15468600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6</xdr:col>
      <xdr:colOff>295274</xdr:colOff>
      <xdr:row>67</xdr:row>
      <xdr:rowOff>95250</xdr:rowOff>
    </xdr:from>
    <xdr:to>
      <xdr:col>6</xdr:col>
      <xdr:colOff>952499</xdr:colOff>
      <xdr:row>68</xdr:row>
      <xdr:rowOff>142875</xdr:rowOff>
    </xdr:to>
    <xdr:sp macro="" textlink="">
      <xdr:nvSpPr>
        <xdr:cNvPr id="11" name="テキスト ボックス 10"/>
        <xdr:cNvSpPr txBox="1"/>
      </xdr:nvSpPr>
      <xdr:spPr>
        <a:xfrm>
          <a:off x="5057774" y="15449550"/>
          <a:ext cx="65722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0</xdr:col>
      <xdr:colOff>95250</xdr:colOff>
      <xdr:row>56</xdr:row>
      <xdr:rowOff>123825</xdr:rowOff>
    </xdr:from>
    <xdr:to>
      <xdr:col>2</xdr:col>
      <xdr:colOff>19050</xdr:colOff>
      <xdr:row>57</xdr:row>
      <xdr:rowOff>171450</xdr:rowOff>
    </xdr:to>
    <xdr:sp macro="" textlink="">
      <xdr:nvSpPr>
        <xdr:cNvPr id="14" name="テキスト ボックス 13"/>
        <xdr:cNvSpPr txBox="1"/>
      </xdr:nvSpPr>
      <xdr:spPr>
        <a:xfrm>
          <a:off x="95250" y="12753975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0.00133</cdr:x>
      <cdr:y>0.04254</cdr:y>
    </cdr:from>
    <cdr:to>
      <cdr:x>0.07467</cdr:x>
      <cdr:y>0.15093</cdr:y>
    </cdr:to>
    <cdr:sp macro="" textlink="">
      <cdr:nvSpPr>
        <cdr:cNvPr id="2" name="テキスト ボックス 8"/>
        <cdr:cNvSpPr txBox="1"/>
      </cdr:nvSpPr>
      <cdr:spPr>
        <a:xfrm xmlns:a="http://schemas.openxmlformats.org/drawingml/2006/main">
          <a:off x="8652" y="115889"/>
          <a:ext cx="477123" cy="2952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 anchorCtr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/>
            <a:t>（人）</a:t>
          </a:r>
          <a:endParaRPr lang="en-US" altLang="en-US" sz="9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19052</xdr:colOff>
      <xdr:row>15</xdr:row>
      <xdr:rowOff>0</xdr:rowOff>
    </xdr:from>
    <xdr:to>
      <xdr:col>9</xdr:col>
      <xdr:colOff>0</xdr:colOff>
      <xdr:row>26</xdr:row>
      <xdr:rowOff>130175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15</xdr:row>
      <xdr:rowOff>190500</xdr:rowOff>
    </xdr:from>
    <xdr:to>
      <xdr:col>2</xdr:col>
      <xdr:colOff>104775</xdr:colOff>
      <xdr:row>16</xdr:row>
      <xdr:rowOff>171450</xdr:rowOff>
    </xdr:to>
    <xdr:sp macro="" textlink="">
      <xdr:nvSpPr>
        <xdr:cNvPr id="3" name="テキスト ボックス 2"/>
        <xdr:cNvSpPr txBox="1"/>
      </xdr:nvSpPr>
      <xdr:spPr>
        <a:xfrm>
          <a:off x="228600" y="36995100"/>
          <a:ext cx="4762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6</xdr:col>
      <xdr:colOff>523875</xdr:colOff>
      <xdr:row>15</xdr:row>
      <xdr:rowOff>171450</xdr:rowOff>
    </xdr:from>
    <xdr:to>
      <xdr:col>7</xdr:col>
      <xdr:colOff>314325</xdr:colOff>
      <xdr:row>16</xdr:row>
      <xdr:rowOff>161925</xdr:rowOff>
    </xdr:to>
    <xdr:sp macro="" textlink="">
      <xdr:nvSpPr>
        <xdr:cNvPr id="4" name="テキスト ボックス 3"/>
        <xdr:cNvSpPr txBox="1"/>
      </xdr:nvSpPr>
      <xdr:spPr>
        <a:xfrm>
          <a:off x="4638675" y="4038600"/>
          <a:ext cx="47625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（円）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27</xdr:row>
      <xdr:rowOff>0</xdr:rowOff>
    </xdr:from>
    <xdr:to>
      <xdr:col>8</xdr:col>
      <xdr:colOff>685799</xdr:colOff>
      <xdr:row>39</xdr:row>
      <xdr:rowOff>0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676275</xdr:colOff>
      <xdr:row>35</xdr:row>
      <xdr:rowOff>57150</xdr:rowOff>
    </xdr:from>
    <xdr:to>
      <xdr:col>2</xdr:col>
      <xdr:colOff>609600</xdr:colOff>
      <xdr:row>36</xdr:row>
      <xdr:rowOff>95250</xdr:rowOff>
    </xdr:to>
    <xdr:sp macro="" textlink="$H$4">
      <xdr:nvSpPr>
        <xdr:cNvPr id="6" name="テキスト ボックス 5"/>
        <xdr:cNvSpPr txBox="1"/>
      </xdr:nvSpPr>
      <xdr:spPr>
        <a:xfrm>
          <a:off x="1362075" y="8877300"/>
          <a:ext cx="61912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07615B8C-C567-4257-9BA0-63F355A8FDF8}" type="TxLink">
            <a:rPr kumimoji="1" lang="ja-JP" altLang="en-US" sz="1100"/>
            <a:pPr/>
            <a:t>34.9%</a:t>
          </a:fld>
          <a:endParaRPr kumimoji="1" lang="ja-JP" altLang="en-US" sz="1100"/>
        </a:p>
      </xdr:txBody>
    </xdr:sp>
    <xdr:clientData/>
  </xdr:twoCellAnchor>
  <xdr:twoCellAnchor>
    <xdr:from>
      <xdr:col>2</xdr:col>
      <xdr:colOff>504825</xdr:colOff>
      <xdr:row>33</xdr:row>
      <xdr:rowOff>238125</xdr:rowOff>
    </xdr:from>
    <xdr:to>
      <xdr:col>3</xdr:col>
      <xdr:colOff>495300</xdr:colOff>
      <xdr:row>35</xdr:row>
      <xdr:rowOff>28575</xdr:rowOff>
    </xdr:to>
    <xdr:sp macro="" textlink="$H$5">
      <xdr:nvSpPr>
        <xdr:cNvPr id="7" name="テキスト ボックス 6"/>
        <xdr:cNvSpPr txBox="1"/>
      </xdr:nvSpPr>
      <xdr:spPr>
        <a:xfrm>
          <a:off x="1876425" y="8562975"/>
          <a:ext cx="6762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EC477EFA-86A1-4083-9A8E-236F41060D3B}" type="TxLink">
            <a:rPr kumimoji="1" lang="ja-JP" altLang="en-US" sz="1100"/>
            <a:pPr/>
            <a:t>26.4%</a:t>
          </a:fld>
          <a:endParaRPr kumimoji="1" lang="ja-JP" altLang="en-US" sz="1100"/>
        </a:p>
      </xdr:txBody>
    </xdr:sp>
    <xdr:clientData/>
  </xdr:twoCellAnchor>
  <xdr:twoCellAnchor>
    <xdr:from>
      <xdr:col>3</xdr:col>
      <xdr:colOff>428625</xdr:colOff>
      <xdr:row>32</xdr:row>
      <xdr:rowOff>123825</xdr:rowOff>
    </xdr:from>
    <xdr:to>
      <xdr:col>4</xdr:col>
      <xdr:colOff>400050</xdr:colOff>
      <xdr:row>33</xdr:row>
      <xdr:rowOff>161925</xdr:rowOff>
    </xdr:to>
    <xdr:sp macro="" textlink="$H$6">
      <xdr:nvSpPr>
        <xdr:cNvPr id="8" name="テキスト ボックス 7"/>
        <xdr:cNvSpPr txBox="1"/>
      </xdr:nvSpPr>
      <xdr:spPr>
        <a:xfrm>
          <a:off x="2486025" y="820102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4DF9F741-ADBF-4CCD-A26B-8377429F69B2}" type="TxLink">
            <a:rPr kumimoji="1" lang="ja-JP" altLang="en-US" sz="1100"/>
            <a:pPr/>
            <a:t>52.6%</a:t>
          </a:fld>
          <a:endParaRPr kumimoji="1" lang="ja-JP" altLang="en-US" sz="1100"/>
        </a:p>
      </xdr:txBody>
    </xdr:sp>
    <xdr:clientData/>
  </xdr:twoCellAnchor>
  <xdr:twoCellAnchor>
    <xdr:from>
      <xdr:col>4</xdr:col>
      <xdr:colOff>314325</xdr:colOff>
      <xdr:row>31</xdr:row>
      <xdr:rowOff>180975</xdr:rowOff>
    </xdr:from>
    <xdr:to>
      <xdr:col>5</xdr:col>
      <xdr:colOff>285750</xdr:colOff>
      <xdr:row>32</xdr:row>
      <xdr:rowOff>219075</xdr:rowOff>
    </xdr:to>
    <xdr:sp macro="" textlink="$H$7">
      <xdr:nvSpPr>
        <xdr:cNvPr id="9" name="テキスト ボックス 8"/>
        <xdr:cNvSpPr txBox="1"/>
      </xdr:nvSpPr>
      <xdr:spPr>
        <a:xfrm>
          <a:off x="3067050" y="801052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5FAD5590-2EC3-4565-9466-286E1C5DB9DD}" type="TxLink">
            <a:rPr kumimoji="1" lang="ja-JP" altLang="en-US" sz="1100"/>
            <a:pPr/>
            <a:t>57.2%</a:t>
          </a:fld>
          <a:endParaRPr kumimoji="1" lang="ja-JP" altLang="en-US" sz="1100"/>
        </a:p>
      </xdr:txBody>
    </xdr:sp>
    <xdr:clientData/>
  </xdr:twoCellAnchor>
  <xdr:twoCellAnchor>
    <xdr:from>
      <xdr:col>5</xdr:col>
      <xdr:colOff>200025</xdr:colOff>
      <xdr:row>30</xdr:row>
      <xdr:rowOff>66675</xdr:rowOff>
    </xdr:from>
    <xdr:to>
      <xdr:col>6</xdr:col>
      <xdr:colOff>171450</xdr:colOff>
      <xdr:row>31</xdr:row>
      <xdr:rowOff>104775</xdr:rowOff>
    </xdr:to>
    <xdr:sp macro="" textlink="$H$8">
      <xdr:nvSpPr>
        <xdr:cNvPr id="10" name="テキスト ボックス 9"/>
        <xdr:cNvSpPr txBox="1"/>
      </xdr:nvSpPr>
      <xdr:spPr>
        <a:xfrm>
          <a:off x="3648075" y="764857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98BFA4D1-900D-4B93-8E42-3A19D13AC82A}" type="TxLink">
            <a:rPr kumimoji="1" lang="ja-JP" altLang="en-US" sz="1100"/>
            <a:pPr/>
            <a:t>54.6%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95250</xdr:colOff>
      <xdr:row>29</xdr:row>
      <xdr:rowOff>85725</xdr:rowOff>
    </xdr:from>
    <xdr:to>
      <xdr:col>7</xdr:col>
      <xdr:colOff>114300</xdr:colOff>
      <xdr:row>30</xdr:row>
      <xdr:rowOff>123825</xdr:rowOff>
    </xdr:to>
    <xdr:sp macro="" textlink="$H$9">
      <xdr:nvSpPr>
        <xdr:cNvPr id="11" name="テキスト ボックス 10"/>
        <xdr:cNvSpPr txBox="1"/>
      </xdr:nvSpPr>
      <xdr:spPr>
        <a:xfrm>
          <a:off x="4238625" y="7419975"/>
          <a:ext cx="7143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72044E44-8F5E-4B7B-8CCC-DEEEC5A41022}" type="TxLink">
            <a:rPr kumimoji="1" lang="ja-JP" altLang="en-US" sz="1100"/>
            <a:pPr/>
            <a:t>58.5%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657225</xdr:colOff>
      <xdr:row>28</xdr:row>
      <xdr:rowOff>85725</xdr:rowOff>
    </xdr:from>
    <xdr:to>
      <xdr:col>7</xdr:col>
      <xdr:colOff>723900</xdr:colOff>
      <xdr:row>29</xdr:row>
      <xdr:rowOff>123825</xdr:rowOff>
    </xdr:to>
    <xdr:sp macro="" textlink="$H$10">
      <xdr:nvSpPr>
        <xdr:cNvPr id="12" name="テキスト ボックス 11"/>
        <xdr:cNvSpPr txBox="1"/>
      </xdr:nvSpPr>
      <xdr:spPr>
        <a:xfrm>
          <a:off x="4800600" y="7172325"/>
          <a:ext cx="76200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243EAB7E-9B0B-4E19-A402-0202FCA1F54B}" type="TxLink">
            <a:rPr kumimoji="1" lang="ja-JP" altLang="en-US" sz="1100"/>
            <a:pPr/>
            <a:t>54.5%</a:t>
          </a:fld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K47"/>
  <sheetViews>
    <sheetView tabSelected="1" view="pageBreakPreview" zoomScale="75" zoomScaleNormal="75" zoomScaleSheetLayoutView="75" workbookViewId="0"/>
  </sheetViews>
  <sheetFormatPr defaultRowHeight="13.5" x14ac:dyDescent="0.15"/>
  <cols>
    <col min="1" max="1" width="9" style="1"/>
    <col min="2" max="2" width="4.375" style="1" customWidth="1"/>
    <col min="3" max="16384" width="9" style="1"/>
  </cols>
  <sheetData>
    <row r="1" spans="3:10" ht="35.25" customHeight="1" x14ac:dyDescent="0.15">
      <c r="J1" s="3"/>
    </row>
    <row r="2" spans="3:10" ht="22.5" customHeight="1" x14ac:dyDescent="0.15"/>
    <row r="3" spans="3:10" s="2" customFormat="1" ht="25.5" customHeight="1" x14ac:dyDescent="0.15"/>
    <row r="4" spans="3:10" ht="21.95" customHeight="1" x14ac:dyDescent="0.15"/>
    <row r="5" spans="3:10" ht="27" customHeight="1" x14ac:dyDescent="0.15">
      <c r="C5" s="4"/>
    </row>
    <row r="6" spans="3:10" ht="21.95" customHeight="1" x14ac:dyDescent="0.15"/>
    <row r="7" spans="3:10" ht="21.95" customHeight="1" x14ac:dyDescent="0.15"/>
    <row r="8" spans="3:10" ht="21.95" customHeight="1" x14ac:dyDescent="0.15"/>
    <row r="9" spans="3:10" ht="21.95" customHeight="1" x14ac:dyDescent="0.15"/>
    <row r="10" spans="3:10" ht="21.95" customHeight="1" x14ac:dyDescent="0.15"/>
    <row r="11" spans="3:10" ht="21.95" customHeight="1" x14ac:dyDescent="0.15"/>
    <row r="12" spans="3:10" ht="21.95" customHeight="1" x14ac:dyDescent="0.15"/>
    <row r="13" spans="3:10" ht="21.95" customHeight="1" x14ac:dyDescent="0.15"/>
    <row r="14" spans="3:10" ht="21.95" customHeight="1" x14ac:dyDescent="0.15"/>
    <row r="15" spans="3:10" ht="21.95" customHeight="1" x14ac:dyDescent="0.15"/>
    <row r="16" spans="3:10" ht="21.95" customHeight="1" x14ac:dyDescent="0.15"/>
    <row r="17" ht="21.95" customHeight="1" x14ac:dyDescent="0.15"/>
    <row r="18" ht="21.95" customHeight="1" x14ac:dyDescent="0.15"/>
    <row r="35" spans="2:11" ht="24.95" customHeight="1" x14ac:dyDescent="0.15"/>
    <row r="36" spans="2:11" ht="24.95" customHeight="1" x14ac:dyDescent="0.15">
      <c r="B36" s="9" t="s">
        <v>4</v>
      </c>
      <c r="C36" s="10"/>
    </row>
    <row r="37" spans="2:11" ht="24.95" customHeight="1" x14ac:dyDescent="0.15">
      <c r="B37" s="9" t="s">
        <v>37</v>
      </c>
      <c r="C37" s="10"/>
    </row>
    <row r="38" spans="2:11" ht="24.95" customHeight="1" x14ac:dyDescent="0.15">
      <c r="B38" s="9" t="s">
        <v>5</v>
      </c>
      <c r="C38" s="10"/>
    </row>
    <row r="39" spans="2:11" ht="24.95" customHeight="1" x14ac:dyDescent="0.15">
      <c r="C39" s="12" t="s">
        <v>41</v>
      </c>
    </row>
    <row r="40" spans="2:11" ht="24.95" customHeight="1" x14ac:dyDescent="0.15">
      <c r="B40" s="9" t="s">
        <v>38</v>
      </c>
      <c r="C40" s="10"/>
      <c r="D40" s="8"/>
      <c r="E40" s="7"/>
      <c r="F40" s="7"/>
      <c r="G40" s="7"/>
      <c r="H40" s="7"/>
      <c r="I40" s="7"/>
      <c r="J40" s="7"/>
      <c r="K40" s="6"/>
    </row>
    <row r="41" spans="2:11" ht="24.95" customHeight="1" x14ac:dyDescent="0.15">
      <c r="B41" s="11"/>
      <c r="C41" s="12" t="s">
        <v>142</v>
      </c>
      <c r="D41" s="7"/>
      <c r="E41" s="7"/>
      <c r="F41" s="7"/>
      <c r="G41" s="7"/>
      <c r="H41" s="7"/>
      <c r="I41" s="7"/>
      <c r="J41" s="7"/>
      <c r="K41" s="6"/>
    </row>
    <row r="42" spans="2:11" ht="24.95" customHeight="1" x14ac:dyDescent="0.15">
      <c r="B42" s="11"/>
      <c r="C42" s="12" t="s">
        <v>6</v>
      </c>
      <c r="D42" s="7"/>
      <c r="E42" s="7"/>
      <c r="F42" s="7"/>
      <c r="G42" s="7"/>
      <c r="H42" s="7"/>
      <c r="I42" s="7"/>
      <c r="J42" s="7"/>
      <c r="K42" s="6"/>
    </row>
    <row r="43" spans="2:11" ht="24.95" customHeight="1" x14ac:dyDescent="0.15">
      <c r="B43" s="11"/>
      <c r="C43" s="12" t="s">
        <v>7</v>
      </c>
      <c r="D43" s="7"/>
      <c r="E43" s="7"/>
      <c r="F43" s="7"/>
      <c r="G43" s="7"/>
      <c r="H43" s="7"/>
      <c r="I43" s="7"/>
      <c r="J43" s="7"/>
      <c r="K43" s="6"/>
    </row>
    <row r="44" spans="2:11" ht="24.95" customHeight="1" x14ac:dyDescent="0.15">
      <c r="B44" s="5"/>
      <c r="D44" s="7"/>
      <c r="E44" s="7"/>
      <c r="F44" s="7"/>
      <c r="G44" s="7"/>
      <c r="H44" s="7"/>
      <c r="I44" s="7"/>
      <c r="J44" s="7"/>
      <c r="K44" s="6"/>
    </row>
    <row r="45" spans="2:11" ht="24.95" customHeight="1" x14ac:dyDescent="0.15">
      <c r="B45" s="5"/>
      <c r="C45" s="7"/>
      <c r="D45" s="7"/>
      <c r="E45" s="7"/>
      <c r="F45" s="7"/>
      <c r="G45" s="7"/>
      <c r="H45" s="7"/>
      <c r="I45" s="7"/>
      <c r="J45" s="7"/>
      <c r="K45" s="6"/>
    </row>
    <row r="46" spans="2:11" ht="24.95" customHeight="1" x14ac:dyDescent="0.15"/>
    <row r="47" spans="2:11" ht="24.95" customHeight="1" x14ac:dyDescent="0.15"/>
  </sheetData>
  <phoneticPr fontId="2"/>
  <pageMargins left="0.39" right="0.25" top="0.32" bottom="0.3" header="0.19" footer="0.23"/>
  <pageSetup paperSize="9" scale="9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outlinePr summaryBelow="0" summaryRight="0"/>
  </sheetPr>
  <dimension ref="A1:L137"/>
  <sheetViews>
    <sheetView zoomScaleNormal="100" workbookViewId="0"/>
  </sheetViews>
  <sheetFormatPr defaultRowHeight="13.5" x14ac:dyDescent="0.15"/>
  <cols>
    <col min="1" max="1" width="2.625" style="14" customWidth="1"/>
    <col min="2" max="2" width="18.25" style="14" customWidth="1"/>
    <col min="3" max="3" width="13.625" style="14" customWidth="1"/>
    <col min="4" max="4" width="12.625" style="14" customWidth="1"/>
    <col min="5" max="6" width="10.625" style="14" customWidth="1"/>
    <col min="7" max="7" width="12.625" style="14" customWidth="1"/>
    <col min="8" max="8" width="10.625" style="14" customWidth="1"/>
    <col min="9" max="9" width="2.625" style="14" customWidth="1"/>
    <col min="10" max="12" width="0" style="14" hidden="1" customWidth="1"/>
    <col min="13" max="16384" width="9" style="14"/>
  </cols>
  <sheetData>
    <row r="1" spans="1:12" ht="20.100000000000001" customHeight="1" x14ac:dyDescent="0.15">
      <c r="A1" s="13" t="s">
        <v>11</v>
      </c>
    </row>
    <row r="2" spans="1:12" ht="14.1" customHeight="1" x14ac:dyDescent="0.15">
      <c r="G2" s="25" t="s">
        <v>36</v>
      </c>
      <c r="H2" s="25"/>
    </row>
    <row r="3" spans="1:12" ht="20.100000000000001" customHeight="1" x14ac:dyDescent="0.15">
      <c r="B3" s="15"/>
      <c r="C3" s="186" t="s">
        <v>0</v>
      </c>
      <c r="D3" s="188" t="s">
        <v>12</v>
      </c>
      <c r="E3" s="20"/>
      <c r="F3" s="21"/>
      <c r="G3" s="186" t="s">
        <v>13</v>
      </c>
      <c r="H3" s="186" t="s">
        <v>14</v>
      </c>
      <c r="I3" s="27"/>
    </row>
    <row r="4" spans="1:12" ht="20.100000000000001" customHeight="1" thickBot="1" x14ac:dyDescent="0.2">
      <c r="B4" s="16"/>
      <c r="C4" s="187"/>
      <c r="D4" s="189"/>
      <c r="E4" s="22" t="s">
        <v>15</v>
      </c>
      <c r="F4" s="23" t="s">
        <v>16</v>
      </c>
      <c r="G4" s="187"/>
      <c r="H4" s="187"/>
      <c r="I4" s="27"/>
      <c r="J4" s="28" t="s">
        <v>26</v>
      </c>
      <c r="K4" s="25" t="s">
        <v>40</v>
      </c>
      <c r="L4" s="25" t="s">
        <v>39</v>
      </c>
    </row>
    <row r="5" spans="1:12" ht="20.100000000000001" customHeight="1" thickTop="1" thickBot="1" x14ac:dyDescent="0.2">
      <c r="B5" s="17" t="s">
        <v>17</v>
      </c>
      <c r="C5" s="29">
        <f>SUM(C6:C13)</f>
        <v>702803</v>
      </c>
      <c r="D5" s="30">
        <f>SUM(E5:F5)</f>
        <v>219892</v>
      </c>
      <c r="E5" s="31">
        <f>SUM(E6:E13)</f>
        <v>110074</v>
      </c>
      <c r="F5" s="32">
        <f t="shared" ref="F5:G5" si="0">SUM(F6:F13)</f>
        <v>109818</v>
      </c>
      <c r="G5" s="29">
        <f t="shared" si="0"/>
        <v>218655</v>
      </c>
      <c r="H5" s="33">
        <f>D5/C5</f>
        <v>0.31287857336977787</v>
      </c>
      <c r="I5" s="26"/>
      <c r="J5" s="24">
        <f t="shared" ref="J5:J13" si="1">C5-D5-G5</f>
        <v>264256</v>
      </c>
      <c r="K5" s="58">
        <f>E5/C5</f>
        <v>0.15662141453579453</v>
      </c>
      <c r="L5" s="58">
        <f>F5/C5</f>
        <v>0.15625715883398336</v>
      </c>
    </row>
    <row r="6" spans="1:12" ht="20.100000000000001" customHeight="1" thickTop="1" x14ac:dyDescent="0.15">
      <c r="B6" s="18" t="s">
        <v>18</v>
      </c>
      <c r="C6" s="34">
        <v>187281</v>
      </c>
      <c r="D6" s="35">
        <f t="shared" ref="D6:D13" si="2">SUM(E6:F6)</f>
        <v>45001</v>
      </c>
      <c r="E6" s="36">
        <v>24253</v>
      </c>
      <c r="F6" s="37">
        <v>20748</v>
      </c>
      <c r="G6" s="34">
        <v>61013</v>
      </c>
      <c r="H6" s="38">
        <f t="shared" ref="H6:H13" si="3">D6/C6</f>
        <v>0.2402859873665775</v>
      </c>
      <c r="I6" s="26"/>
      <c r="J6" s="24">
        <f t="shared" si="1"/>
        <v>81267</v>
      </c>
      <c r="K6" s="58">
        <f t="shared" ref="K6:K13" si="4">E6/C6</f>
        <v>0.1295005900224796</v>
      </c>
      <c r="L6" s="58">
        <f t="shared" ref="L6:L13" si="5">F6/C6</f>
        <v>0.11078539734409791</v>
      </c>
    </row>
    <row r="7" spans="1:12" ht="20.100000000000001" customHeight="1" x14ac:dyDescent="0.15">
      <c r="B7" s="19" t="s">
        <v>19</v>
      </c>
      <c r="C7" s="39">
        <v>92772</v>
      </c>
      <c r="D7" s="40">
        <f t="shared" si="2"/>
        <v>30537</v>
      </c>
      <c r="E7" s="41">
        <v>14980</v>
      </c>
      <c r="F7" s="42">
        <v>15557</v>
      </c>
      <c r="G7" s="39">
        <v>28772</v>
      </c>
      <c r="H7" s="43">
        <f t="shared" si="3"/>
        <v>0.32916181606519207</v>
      </c>
      <c r="I7" s="26"/>
      <c r="J7" s="24">
        <f t="shared" si="1"/>
        <v>33463</v>
      </c>
      <c r="K7" s="58">
        <f t="shared" si="4"/>
        <v>0.16147113353166903</v>
      </c>
      <c r="L7" s="58">
        <f t="shared" si="5"/>
        <v>0.16769068253352304</v>
      </c>
    </row>
    <row r="8" spans="1:12" ht="20.100000000000001" customHeight="1" x14ac:dyDescent="0.15">
      <c r="B8" s="19" t="s">
        <v>20</v>
      </c>
      <c r="C8" s="39">
        <v>51061</v>
      </c>
      <c r="D8" s="40">
        <f t="shared" si="2"/>
        <v>18847</v>
      </c>
      <c r="E8" s="41">
        <v>9398</v>
      </c>
      <c r="F8" s="42">
        <v>9449</v>
      </c>
      <c r="G8" s="39">
        <v>15058</v>
      </c>
      <c r="H8" s="43">
        <f t="shared" si="3"/>
        <v>0.36910753804273322</v>
      </c>
      <c r="I8" s="26"/>
      <c r="J8" s="24">
        <f t="shared" si="1"/>
        <v>17156</v>
      </c>
      <c r="K8" s="58">
        <f t="shared" si="4"/>
        <v>0.18405436634613501</v>
      </c>
      <c r="L8" s="58">
        <f t="shared" si="5"/>
        <v>0.18505317169659818</v>
      </c>
    </row>
    <row r="9" spans="1:12" ht="20.100000000000001" customHeight="1" x14ac:dyDescent="0.15">
      <c r="B9" s="19" t="s">
        <v>21</v>
      </c>
      <c r="C9" s="39">
        <v>32025</v>
      </c>
      <c r="D9" s="40">
        <f t="shared" si="2"/>
        <v>9815</v>
      </c>
      <c r="E9" s="41">
        <v>5084</v>
      </c>
      <c r="F9" s="42">
        <v>4731</v>
      </c>
      <c r="G9" s="39">
        <v>10143</v>
      </c>
      <c r="H9" s="43">
        <f t="shared" si="3"/>
        <v>0.30647931303669007</v>
      </c>
      <c r="I9" s="26"/>
      <c r="J9" s="24">
        <f t="shared" si="1"/>
        <v>12067</v>
      </c>
      <c r="K9" s="58">
        <f t="shared" si="4"/>
        <v>0.15875097580015612</v>
      </c>
      <c r="L9" s="58">
        <f t="shared" si="5"/>
        <v>0.14772833723653395</v>
      </c>
    </row>
    <row r="10" spans="1:12" ht="20.100000000000001" customHeight="1" x14ac:dyDescent="0.15">
      <c r="B10" s="19" t="s">
        <v>22</v>
      </c>
      <c r="C10" s="39">
        <v>44950</v>
      </c>
      <c r="D10" s="40">
        <f t="shared" si="2"/>
        <v>14384</v>
      </c>
      <c r="E10" s="41">
        <v>6989</v>
      </c>
      <c r="F10" s="42">
        <v>7395</v>
      </c>
      <c r="G10" s="39">
        <v>13907</v>
      </c>
      <c r="H10" s="43">
        <f t="shared" si="3"/>
        <v>0.32</v>
      </c>
      <c r="I10" s="26"/>
      <c r="J10" s="24">
        <f t="shared" si="1"/>
        <v>16659</v>
      </c>
      <c r="K10" s="58">
        <f t="shared" si="4"/>
        <v>0.15548387096774194</v>
      </c>
      <c r="L10" s="58">
        <f t="shared" si="5"/>
        <v>0.16451612903225807</v>
      </c>
    </row>
    <row r="11" spans="1:12" ht="20.100000000000001" customHeight="1" x14ac:dyDescent="0.15">
      <c r="B11" s="19" t="s">
        <v>23</v>
      </c>
      <c r="C11" s="39">
        <v>99299</v>
      </c>
      <c r="D11" s="40">
        <f t="shared" si="2"/>
        <v>31398</v>
      </c>
      <c r="E11" s="41">
        <v>15157</v>
      </c>
      <c r="F11" s="42">
        <v>16241</v>
      </c>
      <c r="G11" s="39">
        <v>31760</v>
      </c>
      <c r="H11" s="43">
        <f t="shared" si="3"/>
        <v>0.3161965377294837</v>
      </c>
      <c r="I11" s="26"/>
      <c r="J11" s="24">
        <f t="shared" si="1"/>
        <v>36141</v>
      </c>
      <c r="K11" s="58">
        <f t="shared" si="4"/>
        <v>0.15264000644518072</v>
      </c>
      <c r="L11" s="58">
        <f t="shared" si="5"/>
        <v>0.16355653128430298</v>
      </c>
    </row>
    <row r="12" spans="1:12" ht="20.100000000000001" customHeight="1" x14ac:dyDescent="0.15">
      <c r="B12" s="19" t="s">
        <v>24</v>
      </c>
      <c r="C12" s="39">
        <v>137428</v>
      </c>
      <c r="D12" s="40">
        <f t="shared" si="2"/>
        <v>49463</v>
      </c>
      <c r="E12" s="41">
        <v>24686</v>
      </c>
      <c r="F12" s="42">
        <v>24777</v>
      </c>
      <c r="G12" s="39">
        <v>40540</v>
      </c>
      <c r="H12" s="43">
        <f t="shared" si="3"/>
        <v>0.3599193759641412</v>
      </c>
      <c r="I12" s="26"/>
      <c r="J12" s="24">
        <f t="shared" si="1"/>
        <v>47425</v>
      </c>
      <c r="K12" s="58">
        <f t="shared" si="4"/>
        <v>0.17962860552434728</v>
      </c>
      <c r="L12" s="58">
        <f t="shared" si="5"/>
        <v>0.18029077043979394</v>
      </c>
    </row>
    <row r="13" spans="1:12" ht="20.100000000000001" customHeight="1" x14ac:dyDescent="0.15">
      <c r="B13" s="19" t="s">
        <v>25</v>
      </c>
      <c r="C13" s="39">
        <v>57987</v>
      </c>
      <c r="D13" s="40">
        <f t="shared" si="2"/>
        <v>20447</v>
      </c>
      <c r="E13" s="41">
        <v>9527</v>
      </c>
      <c r="F13" s="42">
        <v>10920</v>
      </c>
      <c r="G13" s="39">
        <v>17462</v>
      </c>
      <c r="H13" s="43">
        <f t="shared" si="3"/>
        <v>0.35261351682273612</v>
      </c>
      <c r="I13" s="26"/>
      <c r="J13" s="24">
        <f t="shared" si="1"/>
        <v>20078</v>
      </c>
      <c r="K13" s="58">
        <f t="shared" si="4"/>
        <v>0.16429544553089487</v>
      </c>
      <c r="L13" s="58">
        <f t="shared" si="5"/>
        <v>0.18831807129184128</v>
      </c>
    </row>
    <row r="14" spans="1:12" ht="20.100000000000001" customHeight="1" x14ac:dyDescent="0.15"/>
    <row r="15" spans="1:12" ht="20.100000000000001" customHeight="1" x14ac:dyDescent="0.15"/>
    <row r="16" spans="1:12" ht="20.100000000000001" customHeight="1" x14ac:dyDescent="0.15"/>
    <row r="17" ht="20.100000000000001" customHeight="1" x14ac:dyDescent="0.15"/>
    <row r="18" ht="20.100000000000001" customHeight="1" x14ac:dyDescent="0.15"/>
    <row r="19" ht="20.100000000000001" customHeight="1" x14ac:dyDescent="0.15"/>
    <row r="20" ht="20.100000000000001" customHeight="1" x14ac:dyDescent="0.15"/>
    <row r="21" ht="20.100000000000001" customHeight="1" x14ac:dyDescent="0.15"/>
    <row r="22" ht="20.100000000000001" customHeight="1" x14ac:dyDescent="0.15"/>
    <row r="23" ht="20.100000000000001" customHeight="1" x14ac:dyDescent="0.15"/>
    <row r="24" ht="20.100000000000001" customHeight="1" x14ac:dyDescent="0.15"/>
    <row r="25" ht="20.100000000000001" customHeight="1" x14ac:dyDescent="0.15"/>
    <row r="26" ht="20.100000000000001" customHeight="1" x14ac:dyDescent="0.15"/>
    <row r="27" ht="20.100000000000001" customHeight="1" x14ac:dyDescent="0.15"/>
    <row r="28" ht="20.100000000000001" customHeight="1" x14ac:dyDescent="0.15"/>
    <row r="29" ht="20.100000000000001" customHeight="1" x14ac:dyDescent="0.15"/>
    <row r="30" ht="20.100000000000001" customHeight="1" x14ac:dyDescent="0.15"/>
    <row r="31" ht="20.100000000000001" customHeight="1" x14ac:dyDescent="0.15"/>
    <row r="32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  <row r="41" ht="20.100000000000001" customHeight="1" x14ac:dyDescent="0.15"/>
    <row r="42" ht="20.100000000000001" customHeight="1" x14ac:dyDescent="0.15"/>
    <row r="43" ht="20.100000000000001" customHeight="1" x14ac:dyDescent="0.15"/>
    <row r="44" ht="20.100000000000001" customHeight="1" x14ac:dyDescent="0.15"/>
    <row r="45" ht="20.100000000000001" customHeight="1" x14ac:dyDescent="0.15"/>
    <row r="46" ht="20.100000000000001" customHeight="1" x14ac:dyDescent="0.15"/>
    <row r="47" ht="20.100000000000001" customHeight="1" x14ac:dyDescent="0.15"/>
    <row r="48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</sheetData>
  <mergeCells count="4">
    <mergeCell ref="C3:C4"/>
    <mergeCell ref="D3:D4"/>
    <mergeCell ref="G3:G4"/>
    <mergeCell ref="H3:H4"/>
  </mergeCells>
  <phoneticPr fontId="2"/>
  <pageMargins left="0.51181102362204722" right="0.51181102362204722" top="0.35433070866141736" bottom="0.35433070866141736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224"/>
  <sheetViews>
    <sheetView zoomScaleNormal="100" workbookViewId="0"/>
  </sheetViews>
  <sheetFormatPr defaultRowHeight="13.5" x14ac:dyDescent="0.15"/>
  <cols>
    <col min="1" max="1" width="2.625" style="14" customWidth="1"/>
    <col min="2" max="2" width="2.875" style="14" customWidth="1"/>
    <col min="3" max="3" width="12.75" style="14" customWidth="1"/>
    <col min="4" max="12" width="8.375" style="14" customWidth="1"/>
    <col min="13" max="13" width="2.625" style="14" customWidth="1"/>
    <col min="14" max="16384" width="9" style="14"/>
  </cols>
  <sheetData>
    <row r="1" spans="1:12" ht="20.100000000000001" customHeight="1" x14ac:dyDescent="0.15">
      <c r="A1" s="13" t="s">
        <v>43</v>
      </c>
      <c r="B1" s="13"/>
    </row>
    <row r="2" spans="1:12" ht="14.1" customHeight="1" x14ac:dyDescent="0.15">
      <c r="K2" s="44" t="s">
        <v>2</v>
      </c>
    </row>
    <row r="3" spans="1:12" ht="20.100000000000001" customHeight="1" x14ac:dyDescent="0.15">
      <c r="B3" s="120"/>
      <c r="C3" s="112"/>
      <c r="D3" s="113" t="s">
        <v>27</v>
      </c>
      <c r="E3" s="114" t="s">
        <v>28</v>
      </c>
      <c r="F3" s="114" t="s">
        <v>29</v>
      </c>
      <c r="G3" s="114" t="s">
        <v>30</v>
      </c>
      <c r="H3" s="114" t="s">
        <v>31</v>
      </c>
      <c r="I3" s="114" t="s">
        <v>32</v>
      </c>
      <c r="J3" s="113" t="s">
        <v>33</v>
      </c>
      <c r="K3" s="115" t="s">
        <v>34</v>
      </c>
      <c r="L3" s="116" t="s">
        <v>1</v>
      </c>
    </row>
    <row r="4" spans="1:12" ht="20.100000000000001" customHeight="1" x14ac:dyDescent="0.15">
      <c r="B4" s="190" t="s">
        <v>67</v>
      </c>
      <c r="C4" s="191"/>
      <c r="D4" s="45">
        <f>SUM(D5:D7)</f>
        <v>7480</v>
      </c>
      <c r="E4" s="46">
        <f t="shared" ref="E4:K4" si="0">SUM(E5:E7)</f>
        <v>5349</v>
      </c>
      <c r="F4" s="46">
        <f t="shared" si="0"/>
        <v>8660</v>
      </c>
      <c r="G4" s="46">
        <f t="shared" si="0"/>
        <v>5217</v>
      </c>
      <c r="H4" s="46">
        <f t="shared" si="0"/>
        <v>4291</v>
      </c>
      <c r="I4" s="46">
        <f t="shared" si="0"/>
        <v>5278</v>
      </c>
      <c r="J4" s="45">
        <f t="shared" si="0"/>
        <v>3096</v>
      </c>
      <c r="K4" s="47">
        <f t="shared" si="0"/>
        <v>39371</v>
      </c>
      <c r="L4" s="55">
        <f>K4/人口統計!D5</f>
        <v>0.17904698670256308</v>
      </c>
    </row>
    <row r="5" spans="1:12" ht="20.100000000000001" customHeight="1" x14ac:dyDescent="0.15">
      <c r="B5" s="117"/>
      <c r="C5" s="118" t="s">
        <v>15</v>
      </c>
      <c r="D5" s="48">
        <v>934</v>
      </c>
      <c r="E5" s="49">
        <v>808</v>
      </c>
      <c r="F5" s="49">
        <v>776</v>
      </c>
      <c r="G5" s="49">
        <v>615</v>
      </c>
      <c r="H5" s="49">
        <v>481</v>
      </c>
      <c r="I5" s="49">
        <v>495</v>
      </c>
      <c r="J5" s="48">
        <v>312</v>
      </c>
      <c r="K5" s="50">
        <f>SUM(D5:J5)</f>
        <v>4421</v>
      </c>
      <c r="L5" s="56">
        <f>K5/人口統計!D5</f>
        <v>2.0105324431993889E-2</v>
      </c>
    </row>
    <row r="6" spans="1:12" ht="20.100000000000001" customHeight="1" x14ac:dyDescent="0.15">
      <c r="B6" s="117"/>
      <c r="C6" s="118" t="s">
        <v>145</v>
      </c>
      <c r="D6" s="48">
        <v>3175</v>
      </c>
      <c r="E6" s="49">
        <v>2061</v>
      </c>
      <c r="F6" s="49">
        <v>2955</v>
      </c>
      <c r="G6" s="49">
        <v>1626</v>
      </c>
      <c r="H6" s="49">
        <v>1240</v>
      </c>
      <c r="I6" s="49">
        <v>1316</v>
      </c>
      <c r="J6" s="48">
        <v>809</v>
      </c>
      <c r="K6" s="50">
        <f>SUM(D6:J6)</f>
        <v>13182</v>
      </c>
      <c r="L6" s="56">
        <f>K6/人口統計!D5</f>
        <v>5.9947610645225836E-2</v>
      </c>
    </row>
    <row r="7" spans="1:12" ht="20.100000000000001" customHeight="1" x14ac:dyDescent="0.15">
      <c r="B7" s="117"/>
      <c r="C7" s="119" t="s">
        <v>144</v>
      </c>
      <c r="D7" s="51">
        <v>3371</v>
      </c>
      <c r="E7" s="52">
        <v>2480</v>
      </c>
      <c r="F7" s="52">
        <v>4929</v>
      </c>
      <c r="G7" s="52">
        <v>2976</v>
      </c>
      <c r="H7" s="52">
        <v>2570</v>
      </c>
      <c r="I7" s="52">
        <v>3467</v>
      </c>
      <c r="J7" s="51">
        <v>1975</v>
      </c>
      <c r="K7" s="53">
        <f>SUM(D7:J7)</f>
        <v>21768</v>
      </c>
      <c r="L7" s="57">
        <f>K7/人口統計!D5</f>
        <v>9.8994051625343346E-2</v>
      </c>
    </row>
    <row r="8" spans="1:12" ht="20.100000000000001" customHeight="1" thickBot="1" x14ac:dyDescent="0.2">
      <c r="B8" s="190" t="s">
        <v>68</v>
      </c>
      <c r="C8" s="191"/>
      <c r="D8" s="45">
        <v>74</v>
      </c>
      <c r="E8" s="46">
        <v>118</v>
      </c>
      <c r="F8" s="46">
        <v>76</v>
      </c>
      <c r="G8" s="46">
        <v>108</v>
      </c>
      <c r="H8" s="46">
        <v>75</v>
      </c>
      <c r="I8" s="46">
        <v>63</v>
      </c>
      <c r="J8" s="45">
        <v>61</v>
      </c>
      <c r="K8" s="47">
        <f>SUM(D8:J8)</f>
        <v>575</v>
      </c>
      <c r="L8" s="80"/>
    </row>
    <row r="9" spans="1:12" ht="20.100000000000001" customHeight="1" thickTop="1" x14ac:dyDescent="0.15">
      <c r="B9" s="192" t="s">
        <v>35</v>
      </c>
      <c r="C9" s="193"/>
      <c r="D9" s="35">
        <f>D4+D8</f>
        <v>7554</v>
      </c>
      <c r="E9" s="34">
        <f t="shared" ref="E9:K9" si="1">E4+E8</f>
        <v>5467</v>
      </c>
      <c r="F9" s="34">
        <f t="shared" si="1"/>
        <v>8736</v>
      </c>
      <c r="G9" s="34">
        <f t="shared" si="1"/>
        <v>5325</v>
      </c>
      <c r="H9" s="34">
        <f t="shared" si="1"/>
        <v>4366</v>
      </c>
      <c r="I9" s="34">
        <f t="shared" si="1"/>
        <v>5341</v>
      </c>
      <c r="J9" s="35">
        <f t="shared" si="1"/>
        <v>3157</v>
      </c>
      <c r="K9" s="54">
        <f t="shared" si="1"/>
        <v>39946</v>
      </c>
      <c r="L9" s="81"/>
    </row>
    <row r="10" spans="1:12" ht="20.100000000000001" customHeight="1" x14ac:dyDescent="0.15"/>
    <row r="11" spans="1:12" ht="20.100000000000001" customHeight="1" x14ac:dyDescent="0.15"/>
    <row r="12" spans="1:12" ht="20.100000000000001" customHeight="1" x14ac:dyDescent="0.15"/>
    <row r="13" spans="1:12" ht="20.100000000000001" customHeight="1" x14ac:dyDescent="0.15"/>
    <row r="14" spans="1:12" ht="20.100000000000001" customHeight="1" x14ac:dyDescent="0.15"/>
    <row r="15" spans="1:12" ht="20.100000000000001" customHeight="1" x14ac:dyDescent="0.15"/>
    <row r="16" spans="1:12" ht="20.100000000000001" customHeight="1" x14ac:dyDescent="0.15"/>
    <row r="17" spans="1:12" ht="20.100000000000001" customHeight="1" x14ac:dyDescent="0.15"/>
    <row r="18" spans="1:12" ht="20.100000000000001" customHeight="1" x14ac:dyDescent="0.15"/>
    <row r="19" spans="1:12" ht="20.100000000000001" customHeight="1" x14ac:dyDescent="0.15"/>
    <row r="20" spans="1:12" ht="20.100000000000001" customHeight="1" x14ac:dyDescent="0.15"/>
    <row r="21" spans="1:12" ht="20.100000000000001" customHeight="1" x14ac:dyDescent="0.15">
      <c r="A21" s="13" t="s">
        <v>42</v>
      </c>
    </row>
    <row r="22" spans="1:12" ht="14.1" customHeight="1" x14ac:dyDescent="0.15">
      <c r="K22" s="44" t="s">
        <v>2</v>
      </c>
    </row>
    <row r="23" spans="1:12" ht="20.100000000000001" customHeight="1" x14ac:dyDescent="0.15">
      <c r="B23" s="120"/>
      <c r="C23" s="112"/>
      <c r="D23" s="113" t="s">
        <v>27</v>
      </c>
      <c r="E23" s="114" t="s">
        <v>28</v>
      </c>
      <c r="F23" s="114" t="s">
        <v>29</v>
      </c>
      <c r="G23" s="114" t="s">
        <v>30</v>
      </c>
      <c r="H23" s="114" t="s">
        <v>31</v>
      </c>
      <c r="I23" s="114" t="s">
        <v>32</v>
      </c>
      <c r="J23" s="113" t="s">
        <v>33</v>
      </c>
      <c r="K23" s="115" t="s">
        <v>34</v>
      </c>
      <c r="L23" s="116" t="s">
        <v>1</v>
      </c>
    </row>
    <row r="24" spans="1:12" ht="20.100000000000001" customHeight="1" x14ac:dyDescent="0.15">
      <c r="B24" s="194" t="s">
        <v>18</v>
      </c>
      <c r="C24" s="195"/>
      <c r="D24" s="45">
        <v>1320</v>
      </c>
      <c r="E24" s="46">
        <v>873</v>
      </c>
      <c r="F24" s="46">
        <v>1234</v>
      </c>
      <c r="G24" s="46">
        <v>810</v>
      </c>
      <c r="H24" s="46">
        <v>621</v>
      </c>
      <c r="I24" s="46">
        <v>878</v>
      </c>
      <c r="J24" s="45">
        <v>541</v>
      </c>
      <c r="K24" s="47">
        <f>SUM(D24:J24)</f>
        <v>6277</v>
      </c>
      <c r="L24" s="55">
        <f>K24/人口統計!D6</f>
        <v>0.13948578920468435</v>
      </c>
    </row>
    <row r="25" spans="1:12" ht="20.100000000000001" customHeight="1" x14ac:dyDescent="0.15">
      <c r="B25" s="198" t="s">
        <v>44</v>
      </c>
      <c r="C25" s="199"/>
      <c r="D25" s="45">
        <v>1114</v>
      </c>
      <c r="E25" s="46">
        <v>1030</v>
      </c>
      <c r="F25" s="46">
        <v>1172</v>
      </c>
      <c r="G25" s="46">
        <v>741</v>
      </c>
      <c r="H25" s="46">
        <v>587</v>
      </c>
      <c r="I25" s="46">
        <v>658</v>
      </c>
      <c r="J25" s="45">
        <v>396</v>
      </c>
      <c r="K25" s="47">
        <f t="shared" ref="K25:K31" si="2">SUM(D25:J25)</f>
        <v>5698</v>
      </c>
      <c r="L25" s="55">
        <f>K25/人口統計!D7</f>
        <v>0.18659331303009463</v>
      </c>
    </row>
    <row r="26" spans="1:12" ht="20.100000000000001" customHeight="1" x14ac:dyDescent="0.15">
      <c r="B26" s="198" t="s">
        <v>45</v>
      </c>
      <c r="C26" s="199"/>
      <c r="D26" s="45">
        <v>778</v>
      </c>
      <c r="E26" s="46">
        <v>480</v>
      </c>
      <c r="F26" s="46">
        <v>865</v>
      </c>
      <c r="G26" s="46">
        <v>535</v>
      </c>
      <c r="H26" s="46">
        <v>447</v>
      </c>
      <c r="I26" s="46">
        <v>481</v>
      </c>
      <c r="J26" s="45">
        <v>296</v>
      </c>
      <c r="K26" s="47">
        <f t="shared" si="2"/>
        <v>3882</v>
      </c>
      <c r="L26" s="55">
        <f>K26/人口統計!D8</f>
        <v>0.20597442563803259</v>
      </c>
    </row>
    <row r="27" spans="1:12" ht="20.100000000000001" customHeight="1" x14ac:dyDescent="0.15">
      <c r="B27" s="198" t="s">
        <v>46</v>
      </c>
      <c r="C27" s="199"/>
      <c r="D27" s="45">
        <v>266</v>
      </c>
      <c r="E27" s="46">
        <v>161</v>
      </c>
      <c r="F27" s="46">
        <v>348</v>
      </c>
      <c r="G27" s="46">
        <v>208</v>
      </c>
      <c r="H27" s="46">
        <v>197</v>
      </c>
      <c r="I27" s="46">
        <v>202</v>
      </c>
      <c r="J27" s="45">
        <v>108</v>
      </c>
      <c r="K27" s="47">
        <f t="shared" si="2"/>
        <v>1490</v>
      </c>
      <c r="L27" s="55">
        <f>K27/人口統計!D9</f>
        <v>0.15180845644421803</v>
      </c>
    </row>
    <row r="28" spans="1:12" ht="20.100000000000001" customHeight="1" x14ac:dyDescent="0.15">
      <c r="B28" s="198" t="s">
        <v>47</v>
      </c>
      <c r="C28" s="199"/>
      <c r="D28" s="45">
        <v>380</v>
      </c>
      <c r="E28" s="46">
        <v>272</v>
      </c>
      <c r="F28" s="46">
        <v>501</v>
      </c>
      <c r="G28" s="46">
        <v>338</v>
      </c>
      <c r="H28" s="46">
        <v>262</v>
      </c>
      <c r="I28" s="46">
        <v>351</v>
      </c>
      <c r="J28" s="45">
        <v>193</v>
      </c>
      <c r="K28" s="47">
        <f t="shared" si="2"/>
        <v>2297</v>
      </c>
      <c r="L28" s="55">
        <f>K28/人口統計!D10</f>
        <v>0.15969132369299222</v>
      </c>
    </row>
    <row r="29" spans="1:12" ht="20.100000000000001" customHeight="1" x14ac:dyDescent="0.15">
      <c r="B29" s="198" t="s">
        <v>48</v>
      </c>
      <c r="C29" s="199"/>
      <c r="D29" s="45">
        <v>818</v>
      </c>
      <c r="E29" s="46">
        <v>616</v>
      </c>
      <c r="F29" s="46">
        <v>1405</v>
      </c>
      <c r="G29" s="46">
        <v>713</v>
      </c>
      <c r="H29" s="46">
        <v>598</v>
      </c>
      <c r="I29" s="46">
        <v>734</v>
      </c>
      <c r="J29" s="45">
        <v>458</v>
      </c>
      <c r="K29" s="47">
        <f t="shared" si="2"/>
        <v>5342</v>
      </c>
      <c r="L29" s="55">
        <f>K29/人口統計!D11</f>
        <v>0.17013822536467291</v>
      </c>
    </row>
    <row r="30" spans="1:12" ht="20.100000000000001" customHeight="1" x14ac:dyDescent="0.15">
      <c r="B30" s="198" t="s">
        <v>49</v>
      </c>
      <c r="C30" s="199"/>
      <c r="D30" s="45">
        <v>2319</v>
      </c>
      <c r="E30" s="46">
        <v>1535</v>
      </c>
      <c r="F30" s="46">
        <v>2287</v>
      </c>
      <c r="G30" s="46">
        <v>1420</v>
      </c>
      <c r="H30" s="46">
        <v>1240</v>
      </c>
      <c r="I30" s="46">
        <v>1431</v>
      </c>
      <c r="J30" s="45">
        <v>763</v>
      </c>
      <c r="K30" s="47">
        <f t="shared" si="2"/>
        <v>10995</v>
      </c>
      <c r="L30" s="55">
        <f>K30/人口統計!D12</f>
        <v>0.22228736631421467</v>
      </c>
    </row>
    <row r="31" spans="1:12" ht="20.100000000000001" customHeight="1" thickBot="1" x14ac:dyDescent="0.2">
      <c r="B31" s="194" t="s">
        <v>25</v>
      </c>
      <c r="C31" s="195"/>
      <c r="D31" s="45">
        <v>485</v>
      </c>
      <c r="E31" s="46">
        <v>382</v>
      </c>
      <c r="F31" s="46">
        <v>848</v>
      </c>
      <c r="G31" s="46">
        <v>452</v>
      </c>
      <c r="H31" s="46">
        <v>339</v>
      </c>
      <c r="I31" s="46">
        <v>543</v>
      </c>
      <c r="J31" s="45">
        <v>341</v>
      </c>
      <c r="K31" s="47">
        <f t="shared" si="2"/>
        <v>3390</v>
      </c>
      <c r="L31" s="59">
        <f>K31/人口統計!D13</f>
        <v>0.1657944930796694</v>
      </c>
    </row>
    <row r="32" spans="1:12" ht="20.100000000000001" customHeight="1" thickTop="1" x14ac:dyDescent="0.15">
      <c r="B32" s="196" t="s">
        <v>50</v>
      </c>
      <c r="C32" s="197"/>
      <c r="D32" s="35">
        <f>SUM(D24:D31)</f>
        <v>7480</v>
      </c>
      <c r="E32" s="34">
        <f t="shared" ref="E32:J32" si="3">SUM(E24:E31)</f>
        <v>5349</v>
      </c>
      <c r="F32" s="34">
        <f t="shared" si="3"/>
        <v>8660</v>
      </c>
      <c r="G32" s="34">
        <f t="shared" si="3"/>
        <v>5217</v>
      </c>
      <c r="H32" s="34">
        <f t="shared" si="3"/>
        <v>4291</v>
      </c>
      <c r="I32" s="34">
        <f t="shared" si="3"/>
        <v>5278</v>
      </c>
      <c r="J32" s="35">
        <f t="shared" si="3"/>
        <v>3096</v>
      </c>
      <c r="K32" s="54">
        <f>SUM(K24:K31)</f>
        <v>39371</v>
      </c>
      <c r="L32" s="60">
        <f>K32/人口統計!D5</f>
        <v>0.17904698670256308</v>
      </c>
    </row>
    <row r="33" spans="3:3" ht="20.100000000000001" customHeight="1" x14ac:dyDescent="0.15">
      <c r="C33" s="14" t="s">
        <v>51</v>
      </c>
    </row>
    <row r="34" spans="3:3" ht="20.100000000000001" customHeight="1" x14ac:dyDescent="0.15"/>
    <row r="35" spans="3:3" ht="20.100000000000001" customHeight="1" x14ac:dyDescent="0.15"/>
    <row r="36" spans="3:3" ht="20.100000000000001" customHeight="1" x14ac:dyDescent="0.15"/>
    <row r="37" spans="3:3" ht="20.100000000000001" customHeight="1" x14ac:dyDescent="0.15"/>
    <row r="38" spans="3:3" ht="20.100000000000001" customHeight="1" x14ac:dyDescent="0.15"/>
    <row r="39" spans="3:3" ht="20.100000000000001" customHeight="1" x14ac:dyDescent="0.15"/>
    <row r="40" spans="3:3" ht="20.100000000000001" customHeight="1" x14ac:dyDescent="0.15"/>
    <row r="41" spans="3:3" ht="20.100000000000001" customHeight="1" x14ac:dyDescent="0.15"/>
    <row r="42" spans="3:3" ht="20.100000000000001" customHeight="1" x14ac:dyDescent="0.15"/>
    <row r="43" spans="3:3" ht="20.100000000000001" customHeight="1" x14ac:dyDescent="0.15"/>
    <row r="44" spans="3:3" ht="20.100000000000001" customHeight="1" x14ac:dyDescent="0.15"/>
    <row r="45" spans="3:3" ht="20.100000000000001" customHeight="1" x14ac:dyDescent="0.15"/>
    <row r="46" spans="3:3" ht="20.100000000000001" customHeight="1" x14ac:dyDescent="0.15"/>
    <row r="47" spans="3:3" ht="20.100000000000001" customHeight="1" x14ac:dyDescent="0.15"/>
    <row r="48" spans="3:3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  <row r="138" ht="20.100000000000001" customHeight="1" x14ac:dyDescent="0.15"/>
    <row r="139" ht="20.100000000000001" customHeight="1" x14ac:dyDescent="0.15"/>
    <row r="140" ht="20.100000000000001" customHeight="1" x14ac:dyDescent="0.15"/>
    <row r="141" ht="20.100000000000001" customHeight="1" x14ac:dyDescent="0.15"/>
    <row r="142" ht="20.100000000000001" customHeight="1" x14ac:dyDescent="0.15"/>
    <row r="143" ht="20.100000000000001" customHeight="1" x14ac:dyDescent="0.15"/>
    <row r="144" ht="20.100000000000001" customHeight="1" x14ac:dyDescent="0.15"/>
    <row r="145" ht="20.100000000000001" customHeight="1" x14ac:dyDescent="0.15"/>
    <row r="146" ht="20.100000000000001" customHeight="1" x14ac:dyDescent="0.15"/>
    <row r="147" ht="20.100000000000001" customHeight="1" x14ac:dyDescent="0.15"/>
    <row r="148" ht="20.100000000000001" customHeight="1" x14ac:dyDescent="0.15"/>
    <row r="149" ht="20.100000000000001" customHeight="1" x14ac:dyDescent="0.15"/>
    <row r="150" ht="20.100000000000001" customHeight="1" x14ac:dyDescent="0.15"/>
    <row r="151" ht="20.100000000000001" customHeight="1" x14ac:dyDescent="0.15"/>
    <row r="152" ht="20.100000000000001" customHeight="1" x14ac:dyDescent="0.15"/>
    <row r="153" ht="20.100000000000001" customHeight="1" x14ac:dyDescent="0.15"/>
    <row r="154" ht="20.100000000000001" customHeight="1" x14ac:dyDescent="0.15"/>
    <row r="155" ht="20.100000000000001" customHeight="1" x14ac:dyDescent="0.15"/>
    <row r="156" ht="20.100000000000001" customHeight="1" x14ac:dyDescent="0.15"/>
    <row r="157" ht="20.100000000000001" customHeight="1" x14ac:dyDescent="0.15"/>
    <row r="158" ht="20.100000000000001" customHeight="1" x14ac:dyDescent="0.15"/>
    <row r="159" ht="20.100000000000001" customHeight="1" x14ac:dyDescent="0.15"/>
    <row r="160" ht="20.100000000000001" customHeight="1" x14ac:dyDescent="0.15"/>
    <row r="161" ht="20.100000000000001" customHeight="1" x14ac:dyDescent="0.15"/>
    <row r="162" ht="20.100000000000001" customHeight="1" x14ac:dyDescent="0.15"/>
    <row r="163" ht="20.100000000000001" customHeight="1" x14ac:dyDescent="0.15"/>
    <row r="164" ht="20.100000000000001" customHeight="1" x14ac:dyDescent="0.15"/>
    <row r="165" ht="20.100000000000001" customHeight="1" x14ac:dyDescent="0.15"/>
    <row r="166" ht="20.100000000000001" customHeight="1" x14ac:dyDescent="0.15"/>
    <row r="167" ht="20.100000000000001" customHeight="1" x14ac:dyDescent="0.15"/>
    <row r="168" ht="20.100000000000001" customHeight="1" x14ac:dyDescent="0.15"/>
    <row r="169" ht="20.100000000000001" customHeight="1" x14ac:dyDescent="0.15"/>
    <row r="170" ht="20.100000000000001" customHeight="1" x14ac:dyDescent="0.15"/>
    <row r="171" ht="20.100000000000001" customHeight="1" x14ac:dyDescent="0.15"/>
    <row r="172" ht="20.100000000000001" customHeight="1" x14ac:dyDescent="0.15"/>
    <row r="173" ht="20.100000000000001" customHeight="1" x14ac:dyDescent="0.15"/>
    <row r="174" ht="20.100000000000001" customHeight="1" x14ac:dyDescent="0.15"/>
    <row r="175" ht="20.100000000000001" customHeight="1" x14ac:dyDescent="0.15"/>
    <row r="176" ht="20.100000000000001" customHeight="1" x14ac:dyDescent="0.15"/>
    <row r="177" ht="20.100000000000001" customHeight="1" x14ac:dyDescent="0.15"/>
    <row r="178" ht="20.100000000000001" customHeight="1" x14ac:dyDescent="0.15"/>
    <row r="179" ht="20.100000000000001" customHeight="1" x14ac:dyDescent="0.15"/>
    <row r="180" ht="20.100000000000001" customHeight="1" x14ac:dyDescent="0.15"/>
    <row r="181" ht="20.100000000000001" customHeight="1" x14ac:dyDescent="0.15"/>
    <row r="182" ht="20.100000000000001" customHeight="1" x14ac:dyDescent="0.15"/>
    <row r="183" ht="20.100000000000001" customHeight="1" x14ac:dyDescent="0.15"/>
    <row r="184" ht="20.100000000000001" customHeight="1" x14ac:dyDescent="0.15"/>
    <row r="185" ht="20.100000000000001" customHeight="1" x14ac:dyDescent="0.15"/>
    <row r="186" ht="20.100000000000001" customHeight="1" x14ac:dyDescent="0.15"/>
    <row r="187" ht="20.100000000000001" customHeight="1" x14ac:dyDescent="0.15"/>
    <row r="188" ht="20.100000000000001" customHeight="1" x14ac:dyDescent="0.15"/>
    <row r="189" ht="20.100000000000001" customHeight="1" x14ac:dyDescent="0.15"/>
    <row r="190" ht="20.100000000000001" customHeight="1" x14ac:dyDescent="0.15"/>
    <row r="191" ht="20.100000000000001" customHeight="1" x14ac:dyDescent="0.15"/>
    <row r="192" ht="20.100000000000001" customHeight="1" x14ac:dyDescent="0.15"/>
    <row r="193" ht="20.100000000000001" customHeight="1" x14ac:dyDescent="0.15"/>
    <row r="194" ht="20.100000000000001" customHeight="1" x14ac:dyDescent="0.15"/>
    <row r="195" ht="20.100000000000001" customHeight="1" x14ac:dyDescent="0.15"/>
    <row r="196" ht="20.100000000000001" customHeight="1" x14ac:dyDescent="0.15"/>
    <row r="197" ht="20.100000000000001" customHeight="1" x14ac:dyDescent="0.15"/>
    <row r="198" ht="20.100000000000001" customHeight="1" x14ac:dyDescent="0.15"/>
    <row r="199" ht="20.100000000000001" customHeight="1" x14ac:dyDescent="0.15"/>
    <row r="200" ht="20.100000000000001" customHeight="1" x14ac:dyDescent="0.15"/>
    <row r="201" ht="20.100000000000001" customHeight="1" x14ac:dyDescent="0.15"/>
    <row r="202" ht="20.100000000000001" customHeight="1" x14ac:dyDescent="0.15"/>
    <row r="203" ht="20.100000000000001" customHeight="1" x14ac:dyDescent="0.15"/>
    <row r="204" ht="20.100000000000001" customHeight="1" x14ac:dyDescent="0.15"/>
    <row r="205" ht="20.100000000000001" customHeight="1" x14ac:dyDescent="0.15"/>
    <row r="206" ht="20.100000000000001" customHeight="1" x14ac:dyDescent="0.15"/>
    <row r="207" ht="20.100000000000001" customHeight="1" x14ac:dyDescent="0.15"/>
    <row r="208" ht="20.100000000000001" customHeight="1" x14ac:dyDescent="0.15"/>
    <row r="209" ht="20.100000000000001" customHeight="1" x14ac:dyDescent="0.15"/>
    <row r="210" ht="20.100000000000001" customHeight="1" x14ac:dyDescent="0.15"/>
    <row r="211" ht="20.100000000000001" customHeight="1" x14ac:dyDescent="0.15"/>
    <row r="212" ht="20.100000000000001" customHeight="1" x14ac:dyDescent="0.15"/>
    <row r="213" ht="20.100000000000001" customHeight="1" x14ac:dyDescent="0.15"/>
    <row r="214" ht="20.100000000000001" customHeight="1" x14ac:dyDescent="0.15"/>
    <row r="215" ht="20.100000000000001" customHeight="1" x14ac:dyDescent="0.15"/>
    <row r="216" ht="20.100000000000001" customHeight="1" x14ac:dyDescent="0.15"/>
    <row r="217" ht="20.100000000000001" customHeight="1" x14ac:dyDescent="0.15"/>
    <row r="218" ht="20.100000000000001" customHeight="1" x14ac:dyDescent="0.15"/>
    <row r="219" ht="20.100000000000001" customHeight="1" x14ac:dyDescent="0.15"/>
    <row r="220" ht="20.100000000000001" customHeight="1" x14ac:dyDescent="0.15"/>
    <row r="221" ht="20.100000000000001" customHeight="1" x14ac:dyDescent="0.15"/>
    <row r="222" ht="20.100000000000001" customHeight="1" x14ac:dyDescent="0.15"/>
    <row r="223" ht="20.100000000000001" customHeight="1" x14ac:dyDescent="0.15"/>
    <row r="224" ht="20.100000000000001" customHeight="1" x14ac:dyDescent="0.15"/>
  </sheetData>
  <mergeCells count="12">
    <mergeCell ref="B32:C32"/>
    <mergeCell ref="B25:C25"/>
    <mergeCell ref="B26:C26"/>
    <mergeCell ref="B27:C27"/>
    <mergeCell ref="B28:C28"/>
    <mergeCell ref="B29:C29"/>
    <mergeCell ref="B30:C30"/>
    <mergeCell ref="B4:C4"/>
    <mergeCell ref="B8:C8"/>
    <mergeCell ref="B9:C9"/>
    <mergeCell ref="B24:C24"/>
    <mergeCell ref="B31:C31"/>
  </mergeCells>
  <phoneticPr fontId="2"/>
  <pageMargins left="0.51181102362204722" right="0.51181102362204722" top="0.35433070866141736" bottom="0.35433070866141736" header="0.31496062992125984" footer="0.31496062992125984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109"/>
  <sheetViews>
    <sheetView zoomScaleNormal="100" workbookViewId="0"/>
  </sheetViews>
  <sheetFormatPr defaultRowHeight="13.5" x14ac:dyDescent="0.15"/>
  <cols>
    <col min="1" max="1" width="2.5" style="14" customWidth="1"/>
    <col min="2" max="2" width="2.625" style="14" customWidth="1"/>
    <col min="3" max="3" width="16.875" style="14" customWidth="1"/>
    <col min="4" max="11" width="10.125" style="14" customWidth="1"/>
    <col min="12" max="19" width="8.625" style="14" customWidth="1"/>
    <col min="20" max="20" width="9.625" style="14" customWidth="1"/>
    <col min="21" max="21" width="8.625" style="14" customWidth="1"/>
    <col min="22" max="22" width="9.125" style="14" bestFit="1" customWidth="1"/>
    <col min="23" max="23" width="11" style="14" bestFit="1" customWidth="1"/>
    <col min="24" max="16384" width="9" style="14"/>
  </cols>
  <sheetData>
    <row r="1" spans="1:19" ht="20.100000000000001" customHeight="1" x14ac:dyDescent="0.15">
      <c r="A1" s="106" t="s">
        <v>53</v>
      </c>
    </row>
    <row r="2" spans="1:19" ht="20.100000000000001" customHeight="1" x14ac:dyDescent="0.15"/>
    <row r="3" spans="1:19" ht="20.100000000000001" customHeight="1" thickBot="1" x14ac:dyDescent="0.2">
      <c r="B3" s="200"/>
      <c r="C3" s="200"/>
      <c r="D3" s="200" t="s">
        <v>122</v>
      </c>
      <c r="E3" s="200"/>
      <c r="F3" s="200" t="s">
        <v>123</v>
      </c>
      <c r="G3" s="200"/>
      <c r="H3" s="200" t="s">
        <v>124</v>
      </c>
      <c r="I3" s="200"/>
      <c r="J3" s="200" t="s">
        <v>125</v>
      </c>
      <c r="K3" s="200"/>
      <c r="N3" s="109" t="s">
        <v>101</v>
      </c>
      <c r="O3" s="110"/>
      <c r="P3" s="111"/>
      <c r="Q3" s="61" t="s">
        <v>102</v>
      </c>
      <c r="R3" s="90" t="s">
        <v>103</v>
      </c>
      <c r="S3" s="90" t="s">
        <v>104</v>
      </c>
    </row>
    <row r="4" spans="1:19" ht="33" customHeight="1" thickTop="1" thickBot="1" x14ac:dyDescent="0.2">
      <c r="B4" s="201"/>
      <c r="C4" s="201"/>
      <c r="D4" s="145" t="s">
        <v>127</v>
      </c>
      <c r="E4" s="146" t="s">
        <v>128</v>
      </c>
      <c r="F4" s="147" t="s">
        <v>127</v>
      </c>
      <c r="G4" s="148" t="s">
        <v>128</v>
      </c>
      <c r="H4" s="145" t="s">
        <v>127</v>
      </c>
      <c r="I4" s="146" t="s">
        <v>128</v>
      </c>
      <c r="J4" s="147" t="s">
        <v>127</v>
      </c>
      <c r="K4" s="148" t="s">
        <v>128</v>
      </c>
      <c r="N4" s="140"/>
      <c r="O4" s="85"/>
      <c r="P4" s="141"/>
      <c r="Q4" s="142"/>
      <c r="R4" s="143"/>
      <c r="S4" s="143"/>
    </row>
    <row r="5" spans="1:19" ht="20.100000000000001" customHeight="1" thickTop="1" x14ac:dyDescent="0.15">
      <c r="B5" s="204" t="s">
        <v>114</v>
      </c>
      <c r="C5" s="204"/>
      <c r="D5" s="150">
        <v>5181</v>
      </c>
      <c r="E5" s="149">
        <v>273934.14000000007</v>
      </c>
      <c r="F5" s="151">
        <v>1604</v>
      </c>
      <c r="G5" s="152">
        <v>27992.530000000006</v>
      </c>
      <c r="H5" s="150">
        <v>521</v>
      </c>
      <c r="I5" s="149">
        <v>106931.39000000001</v>
      </c>
      <c r="J5" s="151">
        <v>1064</v>
      </c>
      <c r="K5" s="152">
        <v>330807.63999999996</v>
      </c>
      <c r="M5" s="162">
        <f>Q5+Q7</f>
        <v>38085</v>
      </c>
      <c r="N5" s="121" t="s">
        <v>108</v>
      </c>
      <c r="O5" s="122"/>
      <c r="P5" s="134"/>
      <c r="Q5" s="123">
        <v>30179</v>
      </c>
      <c r="R5" s="124">
        <v>1820292.8599999999</v>
      </c>
      <c r="S5" s="124">
        <f>R5/Q5*100</f>
        <v>6031.6539978130486</v>
      </c>
    </row>
    <row r="6" spans="1:19" ht="20.100000000000001" customHeight="1" x14ac:dyDescent="0.15">
      <c r="B6" s="202" t="s">
        <v>115</v>
      </c>
      <c r="C6" s="202"/>
      <c r="D6" s="153">
        <v>4432</v>
      </c>
      <c r="E6" s="154">
        <v>270710.78000000003</v>
      </c>
      <c r="F6" s="155">
        <v>1409</v>
      </c>
      <c r="G6" s="156">
        <v>25850.39</v>
      </c>
      <c r="H6" s="153">
        <v>479</v>
      </c>
      <c r="I6" s="154">
        <v>95603.140000000014</v>
      </c>
      <c r="J6" s="155">
        <v>883</v>
      </c>
      <c r="K6" s="156">
        <v>257549.12</v>
      </c>
      <c r="M6" s="58"/>
      <c r="N6" s="125"/>
      <c r="O6" s="94" t="s">
        <v>105</v>
      </c>
      <c r="P6" s="107"/>
      <c r="Q6" s="98">
        <f>Q5/Q$13</f>
        <v>0.61289601949634442</v>
      </c>
      <c r="R6" s="99">
        <f>R5/R$13</f>
        <v>0.37421036020956672</v>
      </c>
      <c r="S6" s="100" t="s">
        <v>107</v>
      </c>
    </row>
    <row r="7" spans="1:19" ht="20.100000000000001" customHeight="1" x14ac:dyDescent="0.15">
      <c r="B7" s="202" t="s">
        <v>116</v>
      </c>
      <c r="C7" s="202"/>
      <c r="D7" s="153">
        <v>2700</v>
      </c>
      <c r="E7" s="154">
        <v>169822.17</v>
      </c>
      <c r="F7" s="155">
        <v>913</v>
      </c>
      <c r="G7" s="156">
        <v>16921.879999999997</v>
      </c>
      <c r="H7" s="153">
        <v>526</v>
      </c>
      <c r="I7" s="154">
        <v>112818.02</v>
      </c>
      <c r="J7" s="155">
        <v>659</v>
      </c>
      <c r="K7" s="156">
        <v>200298.31999999998</v>
      </c>
      <c r="M7" s="58"/>
      <c r="N7" s="126" t="s">
        <v>109</v>
      </c>
      <c r="O7" s="127"/>
      <c r="P7" s="135"/>
      <c r="Q7" s="128">
        <v>7906</v>
      </c>
      <c r="R7" s="129">
        <v>144939.21000000002</v>
      </c>
      <c r="S7" s="129">
        <f>R7/Q7*100</f>
        <v>1833.2811788515055</v>
      </c>
    </row>
    <row r="8" spans="1:19" ht="20.100000000000001" customHeight="1" x14ac:dyDescent="0.15">
      <c r="B8" s="202" t="s">
        <v>117</v>
      </c>
      <c r="C8" s="202"/>
      <c r="D8" s="153">
        <v>1026</v>
      </c>
      <c r="E8" s="154">
        <v>62466.44000000001</v>
      </c>
      <c r="F8" s="155">
        <v>287</v>
      </c>
      <c r="G8" s="156">
        <v>5317.57</v>
      </c>
      <c r="H8" s="153">
        <v>70</v>
      </c>
      <c r="I8" s="154">
        <v>14774.239999999998</v>
      </c>
      <c r="J8" s="155">
        <v>366</v>
      </c>
      <c r="K8" s="156">
        <v>106222.58</v>
      </c>
      <c r="L8" s="89"/>
      <c r="M8" s="88"/>
      <c r="N8" s="130"/>
      <c r="O8" s="94" t="s">
        <v>105</v>
      </c>
      <c r="P8" s="107"/>
      <c r="Q8" s="98">
        <f>Q7/Q$13</f>
        <v>0.16056051990251827</v>
      </c>
      <c r="R8" s="99">
        <f>R7/R$13</f>
        <v>2.9796169162906044E-2</v>
      </c>
      <c r="S8" s="100" t="s">
        <v>106</v>
      </c>
    </row>
    <row r="9" spans="1:19" ht="20.100000000000001" customHeight="1" x14ac:dyDescent="0.15">
      <c r="B9" s="202" t="s">
        <v>118</v>
      </c>
      <c r="C9" s="202"/>
      <c r="D9" s="153">
        <v>1760</v>
      </c>
      <c r="E9" s="154">
        <v>116983.22</v>
      </c>
      <c r="F9" s="155">
        <v>423</v>
      </c>
      <c r="G9" s="156">
        <v>8676.5500000000011</v>
      </c>
      <c r="H9" s="153">
        <v>336</v>
      </c>
      <c r="I9" s="154">
        <v>65897.320000000007</v>
      </c>
      <c r="J9" s="155">
        <v>377</v>
      </c>
      <c r="K9" s="156">
        <v>113202.60999999999</v>
      </c>
      <c r="L9" s="89"/>
      <c r="M9" s="88"/>
      <c r="N9" s="126" t="s">
        <v>110</v>
      </c>
      <c r="O9" s="127"/>
      <c r="P9" s="135"/>
      <c r="Q9" s="128">
        <v>4273</v>
      </c>
      <c r="R9" s="129">
        <v>887133.56000000041</v>
      </c>
      <c r="S9" s="129">
        <f>R9/Q9*100</f>
        <v>20761.37514626727</v>
      </c>
    </row>
    <row r="10" spans="1:19" ht="20.100000000000001" customHeight="1" x14ac:dyDescent="0.15">
      <c r="B10" s="202" t="s">
        <v>119</v>
      </c>
      <c r="C10" s="202"/>
      <c r="D10" s="153">
        <v>3835</v>
      </c>
      <c r="E10" s="154">
        <v>245777.58999999994</v>
      </c>
      <c r="F10" s="155">
        <v>653</v>
      </c>
      <c r="G10" s="156">
        <v>13383.37</v>
      </c>
      <c r="H10" s="153">
        <v>598</v>
      </c>
      <c r="I10" s="154">
        <v>132186.47</v>
      </c>
      <c r="J10" s="155">
        <v>1001</v>
      </c>
      <c r="K10" s="156">
        <v>295669.86000000004</v>
      </c>
      <c r="L10" s="89"/>
      <c r="M10" s="88"/>
      <c r="N10" s="95"/>
      <c r="O10" s="94" t="s">
        <v>105</v>
      </c>
      <c r="P10" s="107"/>
      <c r="Q10" s="98">
        <f>Q9/Q$13</f>
        <v>8.6779041429731932E-2</v>
      </c>
      <c r="R10" s="99">
        <f>R9/R$13</f>
        <v>0.1823742631400507</v>
      </c>
      <c r="S10" s="100" t="s">
        <v>106</v>
      </c>
    </row>
    <row r="11" spans="1:19" ht="20.100000000000001" customHeight="1" x14ac:dyDescent="0.15">
      <c r="B11" s="202" t="s">
        <v>120</v>
      </c>
      <c r="C11" s="202"/>
      <c r="D11" s="153">
        <v>8622</v>
      </c>
      <c r="E11" s="154">
        <v>513937.68</v>
      </c>
      <c r="F11" s="155">
        <v>2004</v>
      </c>
      <c r="G11" s="156">
        <v>34508.710000000014</v>
      </c>
      <c r="H11" s="153">
        <v>1430</v>
      </c>
      <c r="I11" s="154">
        <v>298155.54000000004</v>
      </c>
      <c r="J11" s="155">
        <v>1753</v>
      </c>
      <c r="K11" s="156">
        <v>484273.65000000008</v>
      </c>
      <c r="L11" s="89"/>
      <c r="M11" s="88"/>
      <c r="N11" s="126" t="s">
        <v>111</v>
      </c>
      <c r="O11" s="127"/>
      <c r="P11" s="135"/>
      <c r="Q11" s="101">
        <v>6882</v>
      </c>
      <c r="R11" s="102">
        <v>2011991.5700000003</v>
      </c>
      <c r="S11" s="102">
        <f>R11/Q11*100</f>
        <v>29235.56480674223</v>
      </c>
    </row>
    <row r="12" spans="1:19" ht="20.100000000000001" customHeight="1" thickBot="1" x14ac:dyDescent="0.2">
      <c r="B12" s="203" t="s">
        <v>121</v>
      </c>
      <c r="C12" s="203"/>
      <c r="D12" s="157">
        <v>2623</v>
      </c>
      <c r="E12" s="158">
        <v>166660.83999999997</v>
      </c>
      <c r="F12" s="159">
        <v>613</v>
      </c>
      <c r="G12" s="160">
        <v>12288.210000000001</v>
      </c>
      <c r="H12" s="157">
        <v>313</v>
      </c>
      <c r="I12" s="158">
        <v>60767.44</v>
      </c>
      <c r="J12" s="159">
        <v>779</v>
      </c>
      <c r="K12" s="160">
        <v>223967.79</v>
      </c>
      <c r="L12" s="89"/>
      <c r="M12" s="88"/>
      <c r="N12" s="125"/>
      <c r="O12" s="84" t="s">
        <v>105</v>
      </c>
      <c r="P12" s="108"/>
      <c r="Q12" s="103">
        <f>Q11/Q$13</f>
        <v>0.13976441917140536</v>
      </c>
      <c r="R12" s="104">
        <f>R11/R$13</f>
        <v>0.41361920748747644</v>
      </c>
      <c r="S12" s="105" t="s">
        <v>106</v>
      </c>
    </row>
    <row r="13" spans="1:19" ht="20.100000000000001" customHeight="1" thickTop="1" x14ac:dyDescent="0.15">
      <c r="B13" s="161" t="s">
        <v>126</v>
      </c>
      <c r="C13" s="161"/>
      <c r="D13" s="150">
        <v>30179</v>
      </c>
      <c r="E13" s="149">
        <v>1820292.8599999999</v>
      </c>
      <c r="F13" s="151">
        <v>7906</v>
      </c>
      <c r="G13" s="152">
        <v>144939.21000000002</v>
      </c>
      <c r="H13" s="150">
        <v>4273</v>
      </c>
      <c r="I13" s="149">
        <v>887133.56000000041</v>
      </c>
      <c r="J13" s="151">
        <v>6882</v>
      </c>
      <c r="K13" s="152">
        <v>2011991.5700000003</v>
      </c>
      <c r="M13" s="58"/>
      <c r="N13" s="131" t="s">
        <v>112</v>
      </c>
      <c r="O13" s="132"/>
      <c r="P13" s="133"/>
      <c r="Q13" s="96">
        <f>Q5+Q7+Q9+Q11</f>
        <v>49240</v>
      </c>
      <c r="R13" s="97">
        <f>R5+R7+R9+R11</f>
        <v>4864357.2000000011</v>
      </c>
      <c r="S13" s="97">
        <f>R13/Q13*100</f>
        <v>9878.8732737611717</v>
      </c>
    </row>
    <row r="14" spans="1:19" ht="20.100000000000001" customHeight="1" x14ac:dyDescent="0.15">
      <c r="N14" s="130"/>
      <c r="O14" s="94" t="s">
        <v>105</v>
      </c>
      <c r="P14" s="107"/>
      <c r="Q14" s="98">
        <f>Q13/Q$13</f>
        <v>1</v>
      </c>
      <c r="R14" s="99">
        <f>R13/R$13</f>
        <v>1</v>
      </c>
      <c r="S14" s="100" t="s">
        <v>106</v>
      </c>
    </row>
    <row r="15" spans="1:19" ht="20.100000000000001" customHeight="1" x14ac:dyDescent="0.15">
      <c r="B15" s="91"/>
      <c r="C15" s="85"/>
      <c r="D15" s="85"/>
      <c r="E15" s="92"/>
      <c r="F15" s="92"/>
      <c r="G15" s="93"/>
      <c r="N15" s="14" t="s">
        <v>129</v>
      </c>
      <c r="O15" s="14" t="s">
        <v>130</v>
      </c>
      <c r="P15" s="14" t="s">
        <v>131</v>
      </c>
      <c r="Q15" s="14" t="s">
        <v>132</v>
      </c>
    </row>
    <row r="16" spans="1:19" ht="20.100000000000001" customHeight="1" x14ac:dyDescent="0.15">
      <c r="M16" s="14" t="s">
        <v>133</v>
      </c>
      <c r="N16" s="58">
        <f>D5/(D5+F5+H5+J5)</f>
        <v>0.61899641577060927</v>
      </c>
      <c r="O16" s="58">
        <f>F5/(D5+F5+H5+J5)</f>
        <v>0.191636798088411</v>
      </c>
      <c r="P16" s="58">
        <f>H5/(D5+F5+H5+J5)</f>
        <v>6.224611708482676E-2</v>
      </c>
      <c r="Q16" s="58">
        <f>J5/(D5+F5+H5+J5)</f>
        <v>0.12712066905615294</v>
      </c>
    </row>
    <row r="17" spans="13:17" ht="20.100000000000001" customHeight="1" x14ac:dyDescent="0.15">
      <c r="M17" s="14" t="s">
        <v>134</v>
      </c>
      <c r="N17" s="58">
        <f t="shared" ref="N17:N23" si="0">D6/(D6+F6+H6+J6)</f>
        <v>0.61529918089684854</v>
      </c>
      <c r="O17" s="58">
        <f t="shared" ref="O17:O23" si="1">F6/(D6+F6+H6+J6)</f>
        <v>0.19561293905317229</v>
      </c>
      <c r="P17" s="58">
        <f t="shared" ref="P17:P23" si="2">H6/(D6+F6+H6+J6)</f>
        <v>6.6500069415521307E-2</v>
      </c>
      <c r="Q17" s="58">
        <f t="shared" ref="Q17:Q23" si="3">J6/(D6+F6+H6+J6)</f>
        <v>0.12258781063445787</v>
      </c>
    </row>
    <row r="18" spans="13:17" ht="20.100000000000001" customHeight="1" x14ac:dyDescent="0.15">
      <c r="M18" s="14" t="s">
        <v>135</v>
      </c>
      <c r="N18" s="58">
        <f t="shared" si="0"/>
        <v>0.56273447269695709</v>
      </c>
      <c r="O18" s="58">
        <f t="shared" si="1"/>
        <v>0.19028761984160067</v>
      </c>
      <c r="P18" s="58">
        <f t="shared" si="2"/>
        <v>0.10962901208837016</v>
      </c>
      <c r="Q18" s="58">
        <f t="shared" si="3"/>
        <v>0.1373488953730721</v>
      </c>
    </row>
    <row r="19" spans="13:17" ht="20.100000000000001" customHeight="1" x14ac:dyDescent="0.15">
      <c r="M19" s="14" t="s">
        <v>136</v>
      </c>
      <c r="N19" s="58">
        <f t="shared" si="0"/>
        <v>0.58662092624356776</v>
      </c>
      <c r="O19" s="58">
        <f t="shared" si="1"/>
        <v>0.16409376786735277</v>
      </c>
      <c r="P19" s="58">
        <f t="shared" si="2"/>
        <v>4.0022870211549454E-2</v>
      </c>
      <c r="Q19" s="58">
        <f t="shared" si="3"/>
        <v>0.20926243567753003</v>
      </c>
    </row>
    <row r="20" spans="13:17" ht="20.100000000000001" customHeight="1" x14ac:dyDescent="0.15">
      <c r="M20" s="14" t="s">
        <v>137</v>
      </c>
      <c r="N20" s="58">
        <f t="shared" si="0"/>
        <v>0.60773480662983426</v>
      </c>
      <c r="O20" s="58">
        <f t="shared" si="1"/>
        <v>0.1460635359116022</v>
      </c>
      <c r="P20" s="58">
        <f t="shared" si="2"/>
        <v>0.11602209944751381</v>
      </c>
      <c r="Q20" s="58">
        <f t="shared" si="3"/>
        <v>0.13017955801104972</v>
      </c>
    </row>
    <row r="21" spans="13:17" ht="20.100000000000001" customHeight="1" x14ac:dyDescent="0.15">
      <c r="M21" s="14" t="s">
        <v>138</v>
      </c>
      <c r="N21" s="58">
        <f t="shared" si="0"/>
        <v>0.63003121406275664</v>
      </c>
      <c r="O21" s="58">
        <f t="shared" si="1"/>
        <v>0.10727780515853458</v>
      </c>
      <c r="P21" s="58">
        <f t="shared" si="2"/>
        <v>9.8242155413175616E-2</v>
      </c>
      <c r="Q21" s="58">
        <f t="shared" si="3"/>
        <v>0.1644488253655331</v>
      </c>
    </row>
    <row r="22" spans="13:17" ht="20.100000000000001" customHeight="1" x14ac:dyDescent="0.15">
      <c r="M22" s="14" t="s">
        <v>139</v>
      </c>
      <c r="N22" s="58">
        <f t="shared" si="0"/>
        <v>0.6243754073430372</v>
      </c>
      <c r="O22" s="58">
        <f t="shared" si="1"/>
        <v>0.14512274603519443</v>
      </c>
      <c r="P22" s="58">
        <f t="shared" si="2"/>
        <v>0.10355565211094214</v>
      </c>
      <c r="Q22" s="58">
        <f t="shared" si="3"/>
        <v>0.12694619451082628</v>
      </c>
    </row>
    <row r="23" spans="13:17" ht="20.100000000000001" customHeight="1" x14ac:dyDescent="0.15">
      <c r="M23" s="14" t="s">
        <v>140</v>
      </c>
      <c r="N23" s="58">
        <f t="shared" si="0"/>
        <v>0.60605360443622924</v>
      </c>
      <c r="O23" s="58">
        <f t="shared" si="1"/>
        <v>0.14163585951940849</v>
      </c>
      <c r="P23" s="58">
        <f t="shared" si="2"/>
        <v>7.2319778188539741E-2</v>
      </c>
      <c r="Q23" s="58">
        <f t="shared" si="3"/>
        <v>0.17999075785582255</v>
      </c>
    </row>
    <row r="24" spans="13:17" ht="20.100000000000001" customHeight="1" x14ac:dyDescent="0.15">
      <c r="M24" s="14" t="s">
        <v>141</v>
      </c>
      <c r="N24" s="58">
        <f t="shared" ref="N24" si="4">D13/(D13+F13+H13+J13)</f>
        <v>0.61289601949634442</v>
      </c>
      <c r="O24" s="58">
        <f t="shared" ref="O24" si="5">F13/(D13+F13+H13+J13)</f>
        <v>0.16056051990251827</v>
      </c>
      <c r="P24" s="58">
        <f t="shared" ref="P24" si="6">H13/(D13+F13+H13+J13)</f>
        <v>8.6779041429731932E-2</v>
      </c>
      <c r="Q24" s="58">
        <f t="shared" ref="Q24" si="7">J13/(D13+F13+H13+J13)</f>
        <v>0.13976441917140536</v>
      </c>
    </row>
    <row r="25" spans="13:17" ht="20.100000000000001" customHeight="1" x14ac:dyDescent="0.15"/>
    <row r="26" spans="13:17" ht="20.100000000000001" customHeight="1" x14ac:dyDescent="0.15"/>
    <row r="27" spans="13:17" ht="20.100000000000001" customHeight="1" x14ac:dyDescent="0.15"/>
    <row r="28" spans="13:17" ht="20.100000000000001" customHeight="1" x14ac:dyDescent="0.15">
      <c r="N28" s="14" t="s">
        <v>129</v>
      </c>
      <c r="O28" s="14" t="s">
        <v>130</v>
      </c>
      <c r="P28" s="14" t="s">
        <v>131</v>
      </c>
      <c r="Q28" s="14" t="s">
        <v>132</v>
      </c>
    </row>
    <row r="29" spans="13:17" ht="20.100000000000001" customHeight="1" x14ac:dyDescent="0.15">
      <c r="M29" s="14" t="s">
        <v>133</v>
      </c>
      <c r="N29" s="58">
        <f>E5/(E5+G5+I5+K5)</f>
        <v>0.37034857774262081</v>
      </c>
      <c r="O29" s="58">
        <f>G5/(E5+G5+I5+K5)</f>
        <v>3.7844839905378881E-2</v>
      </c>
      <c r="P29" s="58">
        <f>I5/(E5+G5+I5+K5)</f>
        <v>0.14456718758217396</v>
      </c>
      <c r="Q29" s="58">
        <f>K5/(E5+G5+I5+K5)</f>
        <v>0.44723939476982633</v>
      </c>
    </row>
    <row r="30" spans="13:17" ht="20.100000000000001" customHeight="1" x14ac:dyDescent="0.15">
      <c r="M30" s="14" t="s">
        <v>134</v>
      </c>
      <c r="N30" s="58">
        <f t="shared" ref="N30:N37" si="8">E6/(E6+G6+I6+K6)</f>
        <v>0.41666181965793753</v>
      </c>
      <c r="O30" s="58">
        <f t="shared" ref="O30:O37" si="9">G6/(E6+G6+I6+K6)</f>
        <v>3.9787372103421037E-2</v>
      </c>
      <c r="P30" s="58">
        <f t="shared" ref="P30:P37" si="10">I6/(E6+G6+I6+K6)</f>
        <v>0.14714662739848244</v>
      </c>
      <c r="Q30" s="58">
        <f t="shared" ref="Q30:Q37" si="11">K6/(E6+G6+I6+K6)</f>
        <v>0.39640418084015899</v>
      </c>
    </row>
    <row r="31" spans="13:17" ht="20.100000000000001" customHeight="1" x14ac:dyDescent="0.15">
      <c r="M31" s="14" t="s">
        <v>135</v>
      </c>
      <c r="N31" s="58">
        <f t="shared" si="8"/>
        <v>0.33973920197997687</v>
      </c>
      <c r="O31" s="58">
        <f t="shared" si="9"/>
        <v>3.385321249399257E-2</v>
      </c>
      <c r="P31" s="58">
        <f t="shared" si="10"/>
        <v>0.22569905969144705</v>
      </c>
      <c r="Q31" s="58">
        <f t="shared" si="11"/>
        <v>0.4007085258345835</v>
      </c>
    </row>
    <row r="32" spans="13:17" ht="20.100000000000001" customHeight="1" x14ac:dyDescent="0.15">
      <c r="M32" s="14" t="s">
        <v>136</v>
      </c>
      <c r="N32" s="58">
        <f t="shared" si="8"/>
        <v>0.3308939790125936</v>
      </c>
      <c r="O32" s="58">
        <f t="shared" si="9"/>
        <v>2.8167955400980063E-2</v>
      </c>
      <c r="P32" s="58">
        <f t="shared" si="10"/>
        <v>7.8261336174864776E-2</v>
      </c>
      <c r="Q32" s="58">
        <f t="shared" si="11"/>
        <v>0.56267672941156155</v>
      </c>
    </row>
    <row r="33" spans="13:17" ht="20.100000000000001" customHeight="1" x14ac:dyDescent="0.15">
      <c r="M33" s="14" t="s">
        <v>137</v>
      </c>
      <c r="N33" s="58">
        <f t="shared" si="8"/>
        <v>0.38385396756854662</v>
      </c>
      <c r="O33" s="58">
        <f t="shared" si="9"/>
        <v>2.8470135651137603E-2</v>
      </c>
      <c r="P33" s="58">
        <f t="shared" si="10"/>
        <v>0.21622714551825586</v>
      </c>
      <c r="Q33" s="58">
        <f t="shared" si="11"/>
        <v>0.37144875126205984</v>
      </c>
    </row>
    <row r="34" spans="13:17" ht="20.100000000000001" customHeight="1" x14ac:dyDescent="0.15">
      <c r="M34" s="14" t="s">
        <v>138</v>
      </c>
      <c r="N34" s="58">
        <f t="shared" si="8"/>
        <v>0.35774585818648019</v>
      </c>
      <c r="O34" s="58">
        <f t="shared" si="9"/>
        <v>1.9480397647634165E-2</v>
      </c>
      <c r="P34" s="58">
        <f t="shared" si="10"/>
        <v>0.19240632211745354</v>
      </c>
      <c r="Q34" s="58">
        <f t="shared" si="11"/>
        <v>0.43036742204843204</v>
      </c>
    </row>
    <row r="35" spans="13:17" ht="20.100000000000001" customHeight="1" x14ac:dyDescent="0.15">
      <c r="M35" s="14" t="s">
        <v>139</v>
      </c>
      <c r="N35" s="58">
        <f t="shared" si="8"/>
        <v>0.38616508389161364</v>
      </c>
      <c r="O35" s="58">
        <f t="shared" si="9"/>
        <v>2.5929328420016551E-2</v>
      </c>
      <c r="P35" s="58">
        <f t="shared" si="10"/>
        <v>0.22402961214451017</v>
      </c>
      <c r="Q35" s="58">
        <f t="shared" si="11"/>
        <v>0.3638759755438597</v>
      </c>
    </row>
    <row r="36" spans="13:17" ht="20.100000000000001" customHeight="1" x14ac:dyDescent="0.15">
      <c r="M36" s="14" t="s">
        <v>140</v>
      </c>
      <c r="N36" s="58">
        <f t="shared" si="8"/>
        <v>0.35942741039226084</v>
      </c>
      <c r="O36" s="58">
        <f t="shared" si="9"/>
        <v>2.6501243475409608E-2</v>
      </c>
      <c r="P36" s="58">
        <f t="shared" si="10"/>
        <v>0.1310534832019753</v>
      </c>
      <c r="Q36" s="58">
        <f t="shared" si="11"/>
        <v>0.48301786293035431</v>
      </c>
    </row>
    <row r="37" spans="13:17" ht="20.100000000000001" customHeight="1" x14ac:dyDescent="0.15">
      <c r="M37" s="14" t="s">
        <v>141</v>
      </c>
      <c r="N37" s="58">
        <f t="shared" si="8"/>
        <v>0.37421036020956672</v>
      </c>
      <c r="O37" s="58">
        <f t="shared" si="9"/>
        <v>2.9796169162906044E-2</v>
      </c>
      <c r="P37" s="58">
        <f t="shared" si="10"/>
        <v>0.1823742631400507</v>
      </c>
      <c r="Q37" s="58">
        <f t="shared" si="11"/>
        <v>0.41361920748747644</v>
      </c>
    </row>
    <row r="38" spans="13:17" ht="20.100000000000001" customHeight="1" x14ac:dyDescent="0.15"/>
    <row r="39" spans="13:17" ht="20.100000000000001" customHeight="1" x14ac:dyDescent="0.15"/>
    <row r="40" spans="13:17" ht="20.100000000000001" customHeight="1" x14ac:dyDescent="0.15"/>
    <row r="41" spans="13:17" ht="20.100000000000001" customHeight="1" x14ac:dyDescent="0.15"/>
    <row r="42" spans="13:17" ht="20.100000000000001" customHeight="1" x14ac:dyDescent="0.15"/>
    <row r="43" spans="13:17" ht="20.100000000000001" customHeight="1" x14ac:dyDescent="0.15"/>
    <row r="44" spans="13:17" ht="20.100000000000001" customHeight="1" x14ac:dyDescent="0.15"/>
    <row r="45" spans="13:17" ht="20.100000000000001" customHeight="1" x14ac:dyDescent="0.15"/>
    <row r="46" spans="13:17" ht="20.100000000000001" customHeight="1" x14ac:dyDescent="0.15"/>
    <row r="47" spans="13:17" ht="20.100000000000001" customHeight="1" x14ac:dyDescent="0.15"/>
    <row r="48" spans="13:17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spans="4:11" ht="20.100000000000001" customHeight="1" x14ac:dyDescent="0.15"/>
    <row r="98" spans="4:11" ht="20.100000000000001" customHeight="1" x14ac:dyDescent="0.15"/>
    <row r="99" spans="4:11" ht="20.100000000000001" customHeight="1" x14ac:dyDescent="0.15"/>
    <row r="100" spans="4:11" ht="20.100000000000001" customHeight="1" x14ac:dyDescent="0.15"/>
    <row r="101" spans="4:11" ht="20.100000000000001" customHeight="1" x14ac:dyDescent="0.15"/>
    <row r="102" spans="4:11" ht="20.100000000000001" customHeight="1" x14ac:dyDescent="0.15"/>
    <row r="103" spans="4:11" ht="20.100000000000001" customHeight="1" x14ac:dyDescent="0.15"/>
    <row r="104" spans="4:11" ht="20.100000000000001" customHeight="1" x14ac:dyDescent="0.15">
      <c r="D104" s="14">
        <v>0</v>
      </c>
      <c r="E104" s="14">
        <v>0</v>
      </c>
      <c r="F104" s="14">
        <v>0</v>
      </c>
      <c r="G104" s="14">
        <v>0</v>
      </c>
      <c r="H104" s="14">
        <v>0</v>
      </c>
      <c r="I104" s="14">
        <v>0</v>
      </c>
      <c r="J104" s="14">
        <v>0</v>
      </c>
      <c r="K104" s="14">
        <v>0</v>
      </c>
    </row>
    <row r="105" spans="4:11" ht="20.100000000000001" customHeight="1" x14ac:dyDescent="0.15"/>
    <row r="106" spans="4:11" ht="20.100000000000001" customHeight="1" x14ac:dyDescent="0.15"/>
    <row r="107" spans="4:11" ht="20.100000000000001" customHeight="1" x14ac:dyDescent="0.15"/>
    <row r="108" spans="4:11" ht="20.100000000000001" customHeight="1" x14ac:dyDescent="0.15"/>
    <row r="109" spans="4:11" ht="20.100000000000001" customHeight="1" x14ac:dyDescent="0.15"/>
  </sheetData>
  <mergeCells count="13">
    <mergeCell ref="B10:C10"/>
    <mergeCell ref="B11:C11"/>
    <mergeCell ref="B12:C12"/>
    <mergeCell ref="D3:E3"/>
    <mergeCell ref="B5:C5"/>
    <mergeCell ref="B6:C6"/>
    <mergeCell ref="B7:C7"/>
    <mergeCell ref="B8:C8"/>
    <mergeCell ref="F3:G3"/>
    <mergeCell ref="H3:I3"/>
    <mergeCell ref="J3:K3"/>
    <mergeCell ref="B3:C4"/>
    <mergeCell ref="B9:C9"/>
  </mergeCells>
  <phoneticPr fontId="2"/>
  <pageMargins left="0.51181102362204722" right="0.51181102362204722" top="0.35433070866141736" bottom="0.35433070866141736" header="0.31496062992125984" footer="0.31496062992125984"/>
  <pageSetup paperSize="9" scale="91" orientation="portrait" r:id="rId1"/>
  <colBreaks count="1" manualBreakCount="1">
    <brk id="20" max="147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106"/>
  <sheetViews>
    <sheetView zoomScaleNormal="100" workbookViewId="0"/>
  </sheetViews>
  <sheetFormatPr defaultRowHeight="13.5" x14ac:dyDescent="0.15"/>
  <cols>
    <col min="1" max="1" width="2.375" customWidth="1"/>
    <col min="2" max="2" width="5.625" customWidth="1"/>
    <col min="3" max="4" width="14.625" customWidth="1"/>
    <col min="5" max="8" width="12.625" customWidth="1"/>
  </cols>
  <sheetData>
    <row r="1" spans="1:14" s="14" customFormat="1" ht="20.100000000000001" customHeight="1" x14ac:dyDescent="0.15">
      <c r="A1" s="106" t="s">
        <v>99</v>
      </c>
    </row>
    <row r="2" spans="1:14" s="14" customFormat="1" ht="20.100000000000001" customHeight="1" x14ac:dyDescent="0.15"/>
    <row r="3" spans="1:14" s="14" customFormat="1" ht="20.100000000000001" customHeight="1" x14ac:dyDescent="0.15">
      <c r="B3" s="188" t="s">
        <v>54</v>
      </c>
      <c r="C3" s="232"/>
      <c r="D3" s="233"/>
      <c r="E3" s="236" t="s">
        <v>52</v>
      </c>
      <c r="F3" s="225" t="s">
        <v>100</v>
      </c>
      <c r="G3" s="236" t="s">
        <v>57</v>
      </c>
      <c r="H3" s="225" t="s">
        <v>100</v>
      </c>
    </row>
    <row r="4" spans="1:14" s="14" customFormat="1" ht="20.100000000000001" customHeight="1" thickBot="1" x14ac:dyDescent="0.2">
      <c r="B4" s="189"/>
      <c r="C4" s="234"/>
      <c r="D4" s="235"/>
      <c r="E4" s="237"/>
      <c r="F4" s="226"/>
      <c r="G4" s="237"/>
      <c r="H4" s="226"/>
      <c r="N4" s="24"/>
    </row>
    <row r="5" spans="1:14" s="14" customFormat="1" ht="20.100000000000001" customHeight="1" thickTop="1" x14ac:dyDescent="0.15">
      <c r="B5" s="227" t="s">
        <v>69</v>
      </c>
      <c r="C5" s="228" t="s">
        <v>3</v>
      </c>
      <c r="D5" s="229"/>
      <c r="E5" s="163">
        <v>4692</v>
      </c>
      <c r="F5" s="164">
        <f t="shared" ref="F5:F16" si="0">E5/SUM(E$5:E$16)</f>
        <v>0.15547234832168064</v>
      </c>
      <c r="G5" s="165">
        <v>269564.84999999992</v>
      </c>
      <c r="H5" s="166">
        <f t="shared" ref="H5:H16" si="1">G5/SUM(G$5:G$16)</f>
        <v>0.14808872567900966</v>
      </c>
      <c r="N5" s="24"/>
    </row>
    <row r="6" spans="1:14" s="14" customFormat="1" ht="20.100000000000001" customHeight="1" x14ac:dyDescent="0.15">
      <c r="B6" s="223"/>
      <c r="C6" s="230" t="s">
        <v>8</v>
      </c>
      <c r="D6" s="231"/>
      <c r="E6" s="167">
        <v>225</v>
      </c>
      <c r="F6" s="168">
        <f t="shared" si="0"/>
        <v>7.4555154246330226E-3</v>
      </c>
      <c r="G6" s="169">
        <v>15312.76</v>
      </c>
      <c r="H6" s="170">
        <f t="shared" si="1"/>
        <v>8.4122507627701192E-3</v>
      </c>
      <c r="N6" s="24"/>
    </row>
    <row r="7" spans="1:14" s="14" customFormat="1" ht="20.100000000000001" customHeight="1" x14ac:dyDescent="0.15">
      <c r="B7" s="223"/>
      <c r="C7" s="230" t="s">
        <v>9</v>
      </c>
      <c r="D7" s="231"/>
      <c r="E7" s="167">
        <v>1716</v>
      </c>
      <c r="F7" s="168">
        <f t="shared" si="0"/>
        <v>5.6860730971867855E-2</v>
      </c>
      <c r="G7" s="169">
        <v>80287.970000000016</v>
      </c>
      <c r="H7" s="170">
        <f t="shared" si="1"/>
        <v>4.4107171853654377E-2</v>
      </c>
      <c r="N7" s="24"/>
    </row>
    <row r="8" spans="1:14" s="14" customFormat="1" ht="20.100000000000001" customHeight="1" x14ac:dyDescent="0.15">
      <c r="B8" s="223"/>
      <c r="C8" s="230" t="s">
        <v>10</v>
      </c>
      <c r="D8" s="231"/>
      <c r="E8" s="167">
        <v>312</v>
      </c>
      <c r="F8" s="168">
        <f t="shared" si="0"/>
        <v>1.0338314722157791E-2</v>
      </c>
      <c r="G8" s="169">
        <v>12755.030000000002</v>
      </c>
      <c r="H8" s="170">
        <f t="shared" si="1"/>
        <v>7.0071307097254688E-3</v>
      </c>
      <c r="N8" s="24"/>
    </row>
    <row r="9" spans="1:14" s="14" customFormat="1" ht="20.100000000000001" customHeight="1" x14ac:dyDescent="0.15">
      <c r="B9" s="223"/>
      <c r="C9" s="208" t="s">
        <v>71</v>
      </c>
      <c r="D9" s="209"/>
      <c r="E9" s="167">
        <v>3370</v>
      </c>
      <c r="F9" s="168">
        <f t="shared" si="0"/>
        <v>0.11166705324894795</v>
      </c>
      <c r="G9" s="169">
        <v>41724.61</v>
      </c>
      <c r="H9" s="170">
        <f t="shared" si="1"/>
        <v>2.2921921475866254E-2</v>
      </c>
      <c r="N9" s="24"/>
    </row>
    <row r="10" spans="1:14" s="14" customFormat="1" ht="20.100000000000001" customHeight="1" x14ac:dyDescent="0.15">
      <c r="B10" s="223"/>
      <c r="C10" s="230" t="s">
        <v>55</v>
      </c>
      <c r="D10" s="231"/>
      <c r="E10" s="167">
        <v>6276</v>
      </c>
      <c r="F10" s="168">
        <f t="shared" si="0"/>
        <v>0.20795917691109711</v>
      </c>
      <c r="G10" s="169">
        <v>689841.40999999992</v>
      </c>
      <c r="H10" s="170">
        <f t="shared" si="1"/>
        <v>0.37897276046009432</v>
      </c>
      <c r="N10" s="24"/>
    </row>
    <row r="11" spans="1:14" s="14" customFormat="1" ht="20.100000000000001" customHeight="1" x14ac:dyDescent="0.15">
      <c r="B11" s="223"/>
      <c r="C11" s="230" t="s">
        <v>56</v>
      </c>
      <c r="D11" s="231"/>
      <c r="E11" s="167">
        <v>3058</v>
      </c>
      <c r="F11" s="168">
        <f t="shared" si="0"/>
        <v>0.10132873852679015</v>
      </c>
      <c r="G11" s="169">
        <v>248930.06</v>
      </c>
      <c r="H11" s="170">
        <f t="shared" si="1"/>
        <v>0.13675275307073392</v>
      </c>
      <c r="N11" s="24"/>
    </row>
    <row r="12" spans="1:14" s="14" customFormat="1" ht="20.100000000000001" customHeight="1" x14ac:dyDescent="0.15">
      <c r="B12" s="223"/>
      <c r="C12" s="208" t="s">
        <v>153</v>
      </c>
      <c r="D12" s="209"/>
      <c r="E12" s="167">
        <v>960</v>
      </c>
      <c r="F12" s="168">
        <f t="shared" si="0"/>
        <v>3.1810199145100901E-2</v>
      </c>
      <c r="G12" s="169">
        <v>125923.35999999999</v>
      </c>
      <c r="H12" s="170">
        <f t="shared" si="1"/>
        <v>6.9177527840217967E-2</v>
      </c>
      <c r="N12" s="24"/>
    </row>
    <row r="13" spans="1:14" s="14" customFormat="1" ht="20.100000000000001" customHeight="1" x14ac:dyDescent="0.15">
      <c r="B13" s="223"/>
      <c r="C13" s="208" t="s">
        <v>151</v>
      </c>
      <c r="D13" s="209"/>
      <c r="E13" s="167">
        <v>157</v>
      </c>
      <c r="F13" s="168">
        <f t="shared" si="0"/>
        <v>5.202292985188376E-3</v>
      </c>
      <c r="G13" s="169">
        <v>13093.560000000005</v>
      </c>
      <c r="H13" s="170">
        <f t="shared" si="1"/>
        <v>7.1931062785138902E-3</v>
      </c>
      <c r="N13" s="24"/>
    </row>
    <row r="14" spans="1:14" s="14" customFormat="1" ht="20.100000000000001" customHeight="1" x14ac:dyDescent="0.15">
      <c r="B14" s="223"/>
      <c r="C14" s="208" t="s">
        <v>152</v>
      </c>
      <c r="D14" s="209"/>
      <c r="E14" s="167">
        <v>0</v>
      </c>
      <c r="F14" s="168">
        <f t="shared" si="0"/>
        <v>0</v>
      </c>
      <c r="G14" s="169">
        <v>0</v>
      </c>
      <c r="H14" s="170">
        <f t="shared" si="1"/>
        <v>0</v>
      </c>
      <c r="N14" s="24"/>
    </row>
    <row r="15" spans="1:14" s="14" customFormat="1" ht="20.100000000000001" customHeight="1" x14ac:dyDescent="0.15">
      <c r="B15" s="223"/>
      <c r="C15" s="208" t="s">
        <v>73</v>
      </c>
      <c r="D15" s="209"/>
      <c r="E15" s="167">
        <v>8375</v>
      </c>
      <c r="F15" s="168">
        <f t="shared" si="0"/>
        <v>0.27751085191689584</v>
      </c>
      <c r="G15" s="169">
        <v>107389.22000000002</v>
      </c>
      <c r="H15" s="170">
        <f t="shared" si="1"/>
        <v>5.8995572833263774E-2</v>
      </c>
      <c r="N15" s="24"/>
    </row>
    <row r="16" spans="1:14" s="14" customFormat="1" ht="20.100000000000001" customHeight="1" x14ac:dyDescent="0.15">
      <c r="B16" s="224"/>
      <c r="C16" s="218" t="s">
        <v>72</v>
      </c>
      <c r="D16" s="219"/>
      <c r="E16" s="171">
        <v>1038</v>
      </c>
      <c r="F16" s="172">
        <f t="shared" si="0"/>
        <v>3.4394777825640349E-2</v>
      </c>
      <c r="G16" s="173">
        <v>215470.02999999997</v>
      </c>
      <c r="H16" s="174">
        <f t="shared" si="1"/>
        <v>0.11837107903615025</v>
      </c>
      <c r="N16" s="24"/>
    </row>
    <row r="17" spans="2:8" s="14" customFormat="1" ht="20.100000000000001" customHeight="1" x14ac:dyDescent="0.15">
      <c r="B17" s="222" t="s">
        <v>70</v>
      </c>
      <c r="C17" s="216" t="s">
        <v>84</v>
      </c>
      <c r="D17" s="217"/>
      <c r="E17" s="175">
        <v>0</v>
      </c>
      <c r="F17" s="176">
        <f t="shared" ref="F17:F28" si="2">E17/SUM(E$17:E$28)</f>
        <v>0</v>
      </c>
      <c r="G17" s="177">
        <v>0</v>
      </c>
      <c r="H17" s="178">
        <f t="shared" ref="H17:H28" si="3">G17/SUM(G$17:G$28)</f>
        <v>0</v>
      </c>
    </row>
    <row r="18" spans="2:8" s="14" customFormat="1" ht="20.100000000000001" customHeight="1" x14ac:dyDescent="0.15">
      <c r="B18" s="223"/>
      <c r="C18" s="208" t="s">
        <v>85</v>
      </c>
      <c r="D18" s="209"/>
      <c r="E18" s="167">
        <v>2</v>
      </c>
      <c r="F18" s="168">
        <f t="shared" si="2"/>
        <v>2.5297242600556537E-4</v>
      </c>
      <c r="G18" s="169">
        <v>45.55</v>
      </c>
      <c r="H18" s="170">
        <f t="shared" si="3"/>
        <v>3.1426968589107109E-4</v>
      </c>
    </row>
    <row r="19" spans="2:8" s="14" customFormat="1" ht="20.100000000000001" customHeight="1" x14ac:dyDescent="0.15">
      <c r="B19" s="223"/>
      <c r="C19" s="208" t="s">
        <v>86</v>
      </c>
      <c r="D19" s="209"/>
      <c r="E19" s="167">
        <v>509</v>
      </c>
      <c r="F19" s="168">
        <f t="shared" si="2"/>
        <v>6.4381482418416389E-2</v>
      </c>
      <c r="G19" s="169">
        <v>15831.330000000002</v>
      </c>
      <c r="H19" s="170">
        <f t="shared" si="3"/>
        <v>0.10922737884386151</v>
      </c>
    </row>
    <row r="20" spans="2:8" s="14" customFormat="1" ht="20.100000000000001" customHeight="1" x14ac:dyDescent="0.15">
      <c r="B20" s="223"/>
      <c r="C20" s="208" t="s">
        <v>87</v>
      </c>
      <c r="D20" s="209"/>
      <c r="E20" s="167">
        <v>87</v>
      </c>
      <c r="F20" s="168">
        <f t="shared" si="2"/>
        <v>1.1004300531242095E-2</v>
      </c>
      <c r="G20" s="169">
        <v>3091.1899999999996</v>
      </c>
      <c r="H20" s="170">
        <f t="shared" si="3"/>
        <v>2.1327493091758947E-2</v>
      </c>
    </row>
    <row r="21" spans="2:8" s="14" customFormat="1" ht="20.100000000000001" customHeight="1" x14ac:dyDescent="0.15">
      <c r="B21" s="223"/>
      <c r="C21" s="208" t="s">
        <v>88</v>
      </c>
      <c r="D21" s="209"/>
      <c r="E21" s="167">
        <v>334</v>
      </c>
      <c r="F21" s="168">
        <f t="shared" si="2"/>
        <v>4.2246395142929417E-2</v>
      </c>
      <c r="G21" s="169">
        <v>3658.6900000000005</v>
      </c>
      <c r="H21" s="170">
        <f t="shared" si="3"/>
        <v>2.5242927707416096E-2</v>
      </c>
    </row>
    <row r="22" spans="2:8" s="14" customFormat="1" ht="20.100000000000001" customHeight="1" x14ac:dyDescent="0.15">
      <c r="B22" s="223"/>
      <c r="C22" s="208" t="s">
        <v>89</v>
      </c>
      <c r="D22" s="209"/>
      <c r="E22" s="167">
        <v>0</v>
      </c>
      <c r="F22" s="168">
        <f t="shared" si="2"/>
        <v>0</v>
      </c>
      <c r="G22" s="169">
        <v>0</v>
      </c>
      <c r="H22" s="170">
        <f t="shared" si="3"/>
        <v>0</v>
      </c>
    </row>
    <row r="23" spans="2:8" s="14" customFormat="1" ht="20.100000000000001" customHeight="1" x14ac:dyDescent="0.15">
      <c r="B23" s="223"/>
      <c r="C23" s="208" t="s">
        <v>90</v>
      </c>
      <c r="D23" s="209"/>
      <c r="E23" s="167">
        <v>2243</v>
      </c>
      <c r="F23" s="168">
        <f t="shared" si="2"/>
        <v>0.28370857576524161</v>
      </c>
      <c r="G23" s="169">
        <v>73839</v>
      </c>
      <c r="H23" s="170">
        <f t="shared" si="3"/>
        <v>0.50944806446785507</v>
      </c>
    </row>
    <row r="24" spans="2:8" s="14" customFormat="1" ht="20.100000000000001" customHeight="1" x14ac:dyDescent="0.15">
      <c r="B24" s="223"/>
      <c r="C24" s="208" t="s">
        <v>91</v>
      </c>
      <c r="D24" s="209"/>
      <c r="E24" s="167">
        <v>36</v>
      </c>
      <c r="F24" s="168">
        <f t="shared" si="2"/>
        <v>4.5535036681001772E-3</v>
      </c>
      <c r="G24" s="169">
        <v>1617.05</v>
      </c>
      <c r="H24" s="170">
        <f t="shared" si="3"/>
        <v>1.1156746335239441E-2</v>
      </c>
    </row>
    <row r="25" spans="2:8" s="14" customFormat="1" ht="20.100000000000001" customHeight="1" x14ac:dyDescent="0.15">
      <c r="B25" s="223"/>
      <c r="C25" s="208" t="s">
        <v>146</v>
      </c>
      <c r="D25" s="209"/>
      <c r="E25" s="167">
        <v>10</v>
      </c>
      <c r="F25" s="168">
        <f t="shared" si="2"/>
        <v>1.2648621300278269E-3</v>
      </c>
      <c r="G25" s="169">
        <v>568.49</v>
      </c>
      <c r="H25" s="170">
        <f t="shared" si="3"/>
        <v>3.9222650654712407E-3</v>
      </c>
    </row>
    <row r="26" spans="2:8" s="14" customFormat="1" ht="20.100000000000001" customHeight="1" x14ac:dyDescent="0.15">
      <c r="B26" s="223"/>
      <c r="C26" s="208" t="s">
        <v>147</v>
      </c>
      <c r="D26" s="209"/>
      <c r="E26" s="167">
        <v>0</v>
      </c>
      <c r="F26" s="168">
        <f t="shared" si="2"/>
        <v>0</v>
      </c>
      <c r="G26" s="169">
        <v>0</v>
      </c>
      <c r="H26" s="170">
        <f t="shared" si="3"/>
        <v>0</v>
      </c>
    </row>
    <row r="27" spans="2:8" s="14" customFormat="1" ht="20.100000000000001" customHeight="1" x14ac:dyDescent="0.15">
      <c r="B27" s="223"/>
      <c r="C27" s="208" t="s">
        <v>93</v>
      </c>
      <c r="D27" s="209"/>
      <c r="E27" s="167">
        <v>4435</v>
      </c>
      <c r="F27" s="168">
        <f t="shared" si="2"/>
        <v>0.56096635466734124</v>
      </c>
      <c r="G27" s="169">
        <v>26184.609999999997</v>
      </c>
      <c r="H27" s="170">
        <f t="shared" si="3"/>
        <v>0.18065925707750161</v>
      </c>
    </row>
    <row r="28" spans="2:8" s="14" customFormat="1" ht="20.100000000000001" customHeight="1" x14ac:dyDescent="0.15">
      <c r="B28" s="224"/>
      <c r="C28" s="208" t="s">
        <v>92</v>
      </c>
      <c r="D28" s="209"/>
      <c r="E28" s="171">
        <v>250</v>
      </c>
      <c r="F28" s="172">
        <f t="shared" si="2"/>
        <v>3.1621553250695676E-2</v>
      </c>
      <c r="G28" s="173">
        <v>20103.300000000003</v>
      </c>
      <c r="H28" s="174">
        <f t="shared" si="3"/>
        <v>0.13870159772500484</v>
      </c>
    </row>
    <row r="29" spans="2:8" s="14" customFormat="1" ht="20.100000000000001" customHeight="1" x14ac:dyDescent="0.15">
      <c r="B29" s="220" t="s">
        <v>83</v>
      </c>
      <c r="C29" s="216" t="s">
        <v>74</v>
      </c>
      <c r="D29" s="217"/>
      <c r="E29" s="175">
        <v>152</v>
      </c>
      <c r="F29" s="176">
        <f>E29/SUM(E$29:E$39)</f>
        <v>4.7693755883275811E-2</v>
      </c>
      <c r="G29" s="177">
        <v>22930.32</v>
      </c>
      <c r="H29" s="178">
        <f>G29/SUM(G$29:G$39)</f>
        <v>3.0028963729590814E-2</v>
      </c>
    </row>
    <row r="30" spans="2:8" s="14" customFormat="1" ht="20.100000000000001" customHeight="1" x14ac:dyDescent="0.15">
      <c r="B30" s="221"/>
      <c r="C30" s="208" t="s">
        <v>75</v>
      </c>
      <c r="D30" s="209"/>
      <c r="E30" s="167">
        <v>7</v>
      </c>
      <c r="F30" s="168">
        <f t="shared" ref="F30:F40" si="4">E30/SUM(E$29:E$39)</f>
        <v>2.1964229683087543E-3</v>
      </c>
      <c r="G30" s="169">
        <v>980.89</v>
      </c>
      <c r="H30" s="170">
        <f t="shared" ref="H30:H40" si="5">G30/SUM(G$29:G$39)</f>
        <v>1.2845485903693597E-3</v>
      </c>
    </row>
    <row r="31" spans="2:8" s="14" customFormat="1" ht="20.100000000000001" customHeight="1" x14ac:dyDescent="0.15">
      <c r="B31" s="221"/>
      <c r="C31" s="208" t="s">
        <v>76</v>
      </c>
      <c r="D31" s="209"/>
      <c r="E31" s="167">
        <v>152</v>
      </c>
      <c r="F31" s="168">
        <f t="shared" si="4"/>
        <v>4.7693755883275811E-2</v>
      </c>
      <c r="G31" s="169">
        <v>23525.970000000005</v>
      </c>
      <c r="H31" s="170">
        <f t="shared" si="5"/>
        <v>3.0809011816382927E-2</v>
      </c>
    </row>
    <row r="32" spans="2:8" s="14" customFormat="1" ht="20.100000000000001" customHeight="1" x14ac:dyDescent="0.15">
      <c r="B32" s="221"/>
      <c r="C32" s="208" t="s">
        <v>77</v>
      </c>
      <c r="D32" s="209"/>
      <c r="E32" s="167">
        <v>8</v>
      </c>
      <c r="F32" s="168">
        <f t="shared" si="4"/>
        <v>2.5101976780671476E-3</v>
      </c>
      <c r="G32" s="169">
        <v>339.69</v>
      </c>
      <c r="H32" s="170">
        <f t="shared" si="5"/>
        <v>4.4484938235945701E-4</v>
      </c>
    </row>
    <row r="33" spans="2:8" s="14" customFormat="1" ht="20.100000000000001" customHeight="1" x14ac:dyDescent="0.15">
      <c r="B33" s="221"/>
      <c r="C33" s="208" t="s">
        <v>78</v>
      </c>
      <c r="D33" s="209"/>
      <c r="E33" s="167">
        <v>610</v>
      </c>
      <c r="F33" s="168">
        <f t="shared" si="4"/>
        <v>0.19140257295262003</v>
      </c>
      <c r="G33" s="169">
        <v>130072.90999999999</v>
      </c>
      <c r="H33" s="170">
        <f t="shared" si="5"/>
        <v>0.17034017390914433</v>
      </c>
    </row>
    <row r="34" spans="2:8" s="14" customFormat="1" ht="20.100000000000001" customHeight="1" x14ac:dyDescent="0.15">
      <c r="B34" s="221"/>
      <c r="C34" s="208" t="s">
        <v>79</v>
      </c>
      <c r="D34" s="209"/>
      <c r="E34" s="167">
        <v>132</v>
      </c>
      <c r="F34" s="168">
        <f t="shared" si="4"/>
        <v>4.1418261688107937E-2</v>
      </c>
      <c r="G34" s="169">
        <v>8654.0499999999975</v>
      </c>
      <c r="H34" s="170">
        <f t="shared" si="5"/>
        <v>1.1333123722829221E-2</v>
      </c>
    </row>
    <row r="35" spans="2:8" s="14" customFormat="1" ht="20.100000000000001" customHeight="1" x14ac:dyDescent="0.15">
      <c r="B35" s="221"/>
      <c r="C35" s="208" t="s">
        <v>80</v>
      </c>
      <c r="D35" s="209"/>
      <c r="E35" s="167">
        <v>1940</v>
      </c>
      <c r="F35" s="168">
        <f t="shared" si="4"/>
        <v>0.60872293693128332</v>
      </c>
      <c r="G35" s="169">
        <v>528082.15000000014</v>
      </c>
      <c r="H35" s="170">
        <f t="shared" si="5"/>
        <v>0.69156294934367857</v>
      </c>
    </row>
    <row r="36" spans="2:8" s="14" customFormat="1" ht="20.100000000000001" customHeight="1" x14ac:dyDescent="0.15">
      <c r="B36" s="221"/>
      <c r="C36" s="208" t="s">
        <v>81</v>
      </c>
      <c r="D36" s="209"/>
      <c r="E36" s="167">
        <v>31</v>
      </c>
      <c r="F36" s="168">
        <f t="shared" si="4"/>
        <v>9.7270160025101984E-3</v>
      </c>
      <c r="G36" s="169">
        <v>7411.3399999999992</v>
      </c>
      <c r="H36" s="170">
        <f t="shared" si="5"/>
        <v>9.7057023211043533E-3</v>
      </c>
    </row>
    <row r="37" spans="2:8" s="14" customFormat="1" ht="20.100000000000001" customHeight="1" x14ac:dyDescent="0.15">
      <c r="B37" s="221"/>
      <c r="C37" s="208" t="s">
        <v>82</v>
      </c>
      <c r="D37" s="209"/>
      <c r="E37" s="167">
        <v>29</v>
      </c>
      <c r="F37" s="168">
        <f t="shared" si="4"/>
        <v>9.099466582993411E-3</v>
      </c>
      <c r="G37" s="169">
        <v>6131.17</v>
      </c>
      <c r="H37" s="170">
        <f t="shared" si="5"/>
        <v>8.0292242563538285E-3</v>
      </c>
    </row>
    <row r="38" spans="2:8" s="14" customFormat="1" ht="20.100000000000001" customHeight="1" x14ac:dyDescent="0.15">
      <c r="B38" s="221"/>
      <c r="C38" s="208" t="s">
        <v>148</v>
      </c>
      <c r="D38" s="209"/>
      <c r="E38" s="167">
        <v>83</v>
      </c>
      <c r="F38" s="168">
        <f t="shared" si="4"/>
        <v>2.6043300909946658E-2</v>
      </c>
      <c r="G38" s="169">
        <v>24491.74</v>
      </c>
      <c r="H38" s="170">
        <f t="shared" si="5"/>
        <v>3.207375963940183E-2</v>
      </c>
    </row>
    <row r="39" spans="2:8" s="14" customFormat="1" ht="20.100000000000001" customHeight="1" x14ac:dyDescent="0.15">
      <c r="B39" s="221"/>
      <c r="C39" s="210" t="s">
        <v>94</v>
      </c>
      <c r="D39" s="211"/>
      <c r="E39" s="167">
        <v>43</v>
      </c>
      <c r="F39" s="168">
        <f t="shared" si="4"/>
        <v>1.349231251961092E-2</v>
      </c>
      <c r="G39" s="169">
        <v>10986.54</v>
      </c>
      <c r="H39" s="184">
        <f t="shared" si="5"/>
        <v>1.4387693288785272E-2</v>
      </c>
    </row>
    <row r="40" spans="2:8" s="14" customFormat="1" ht="20.100000000000001" customHeight="1" x14ac:dyDescent="0.15">
      <c r="B40" s="182"/>
      <c r="C40" s="218" t="s">
        <v>149</v>
      </c>
      <c r="D40" s="219"/>
      <c r="E40" s="167">
        <v>1086</v>
      </c>
      <c r="F40" s="185">
        <f t="shared" si="4"/>
        <v>0.34075933479761533</v>
      </c>
      <c r="G40" s="169">
        <v>123526.78999999998</v>
      </c>
      <c r="H40" s="172">
        <f t="shared" si="5"/>
        <v>0.16176754168902924</v>
      </c>
    </row>
    <row r="41" spans="2:8" s="14" customFormat="1" ht="20.100000000000001" customHeight="1" x14ac:dyDescent="0.15">
      <c r="B41" s="212" t="s">
        <v>95</v>
      </c>
      <c r="C41" s="216" t="s">
        <v>96</v>
      </c>
      <c r="D41" s="217"/>
      <c r="E41" s="175">
        <v>3697</v>
      </c>
      <c r="F41" s="176">
        <f>E41/SUM(E$41:E$44)</f>
        <v>0.53719848881139198</v>
      </c>
      <c r="G41" s="177">
        <v>1008602.5499999997</v>
      </c>
      <c r="H41" s="178">
        <f>G41/SUM(G$41:G$44)</f>
        <v>0.50129561427536196</v>
      </c>
    </row>
    <row r="42" spans="2:8" s="14" customFormat="1" ht="20.100000000000001" customHeight="1" x14ac:dyDescent="0.15">
      <c r="B42" s="213"/>
      <c r="C42" s="208" t="s">
        <v>97</v>
      </c>
      <c r="D42" s="209"/>
      <c r="E42" s="167">
        <v>2686</v>
      </c>
      <c r="F42" s="168">
        <f t="shared" ref="F42:F44" si="6">E42/SUM(E$41:E$44)</f>
        <v>0.39029351932577738</v>
      </c>
      <c r="G42" s="169">
        <v>816675.30999999994</v>
      </c>
      <c r="H42" s="170">
        <f t="shared" ref="H42:H44" si="7">G42/SUM(G$41:G$44)</f>
        <v>0.40590394223172621</v>
      </c>
    </row>
    <row r="43" spans="2:8" s="14" customFormat="1" ht="20.100000000000001" customHeight="1" x14ac:dyDescent="0.15">
      <c r="B43" s="214"/>
      <c r="C43" s="208" t="s">
        <v>150</v>
      </c>
      <c r="D43" s="209"/>
      <c r="E43" s="183">
        <v>279</v>
      </c>
      <c r="F43" s="168">
        <f t="shared" si="6"/>
        <v>4.0540540540540543E-2</v>
      </c>
      <c r="G43" s="169">
        <v>111325.50999999998</v>
      </c>
      <c r="H43" s="170">
        <f t="shared" si="7"/>
        <v>5.5331002206932704E-2</v>
      </c>
    </row>
    <row r="44" spans="2:8" s="14" customFormat="1" ht="20.100000000000001" customHeight="1" x14ac:dyDescent="0.15">
      <c r="B44" s="215"/>
      <c r="C44" s="218" t="s">
        <v>98</v>
      </c>
      <c r="D44" s="219"/>
      <c r="E44" s="171">
        <v>220</v>
      </c>
      <c r="F44" s="172">
        <f t="shared" si="6"/>
        <v>3.1967451322290029E-2</v>
      </c>
      <c r="G44" s="173">
        <v>75388.200000000012</v>
      </c>
      <c r="H44" s="174">
        <f t="shared" si="7"/>
        <v>3.7469441285979156E-2</v>
      </c>
    </row>
    <row r="45" spans="2:8" s="14" customFormat="1" ht="20.100000000000001" customHeight="1" x14ac:dyDescent="0.15">
      <c r="B45" s="205" t="s">
        <v>113</v>
      </c>
      <c r="C45" s="206"/>
      <c r="D45" s="207"/>
      <c r="E45" s="144">
        <f>SUM(E5:E44)</f>
        <v>49240</v>
      </c>
      <c r="F45" s="179">
        <f>E45/E$45</f>
        <v>1</v>
      </c>
      <c r="G45" s="180">
        <f>SUM(G5:G44)</f>
        <v>4864357.1999999993</v>
      </c>
      <c r="H45" s="181">
        <f>G45/G$45</f>
        <v>1</v>
      </c>
    </row>
    <row r="46" spans="2:8" s="14" customFormat="1" ht="20.100000000000001" customHeight="1" x14ac:dyDescent="0.15">
      <c r="B46" s="85"/>
      <c r="C46" s="85"/>
      <c r="D46" s="85"/>
      <c r="E46" s="86"/>
      <c r="F46" s="86"/>
      <c r="G46" s="87"/>
      <c r="H46" s="88"/>
    </row>
    <row r="47" spans="2:8" s="14" customFormat="1" ht="20.100000000000001" customHeight="1" x14ac:dyDescent="0.15"/>
    <row r="48" spans="2:8" s="14" customFormat="1" ht="20.100000000000001" customHeight="1" x14ac:dyDescent="0.15"/>
    <row r="49" s="14" customFormat="1" ht="20.100000000000001" customHeight="1" x14ac:dyDescent="0.15"/>
    <row r="50" s="14" customFormat="1" ht="20.100000000000001" customHeight="1" x14ac:dyDescent="0.15"/>
    <row r="51" s="14" customFormat="1" ht="20.100000000000001" customHeight="1" x14ac:dyDescent="0.15"/>
    <row r="52" s="14" customFormat="1" ht="20.100000000000001" customHeight="1" x14ac:dyDescent="0.15"/>
    <row r="53" s="14" customFormat="1" ht="20.100000000000001" customHeight="1" x14ac:dyDescent="0.15"/>
    <row r="54" s="14" customFormat="1" ht="20.100000000000001" customHeight="1" x14ac:dyDescent="0.15"/>
    <row r="55" s="14" customFormat="1" ht="20.100000000000001" customHeight="1" x14ac:dyDescent="0.15"/>
    <row r="56" s="14" customFormat="1" ht="20.100000000000001" customHeight="1" x14ac:dyDescent="0.15"/>
    <row r="57" s="14" customFormat="1" ht="20.100000000000001" customHeight="1" x14ac:dyDescent="0.15"/>
    <row r="58" s="14" customFormat="1" ht="20.100000000000001" customHeight="1" x14ac:dyDescent="0.15"/>
    <row r="59" s="14" customFormat="1" ht="20.100000000000001" customHeight="1" x14ac:dyDescent="0.15"/>
    <row r="60" s="14" customFormat="1" ht="20.100000000000001" customHeight="1" x14ac:dyDescent="0.15"/>
    <row r="61" s="14" customFormat="1" ht="20.100000000000001" customHeight="1" x14ac:dyDescent="0.15"/>
    <row r="62" s="14" customFormat="1" ht="20.100000000000001" customHeight="1" x14ac:dyDescent="0.15"/>
    <row r="63" s="14" customFormat="1" ht="20.100000000000001" customHeight="1" x14ac:dyDescent="0.15"/>
    <row r="64" s="14" customFormat="1" ht="20.100000000000001" customHeight="1" x14ac:dyDescent="0.15"/>
    <row r="65" s="14" customFormat="1" ht="20.100000000000001" customHeight="1" x14ac:dyDescent="0.15"/>
    <row r="66" s="14" customFormat="1" ht="20.100000000000001" customHeight="1" x14ac:dyDescent="0.15"/>
    <row r="67" s="14" customFormat="1" ht="20.100000000000001" customHeight="1" x14ac:dyDescent="0.15"/>
    <row r="68" s="14" customFormat="1" ht="20.100000000000001" customHeight="1" x14ac:dyDescent="0.15"/>
    <row r="69" s="14" customFormat="1" ht="20.100000000000001" customHeight="1" x14ac:dyDescent="0.15"/>
    <row r="70" s="14" customFormat="1" ht="20.100000000000001" customHeight="1" x14ac:dyDescent="0.15"/>
    <row r="71" s="14" customFormat="1" ht="20.100000000000001" customHeight="1" x14ac:dyDescent="0.15"/>
    <row r="72" s="14" customFormat="1" ht="20.100000000000001" customHeight="1" x14ac:dyDescent="0.15"/>
    <row r="73" s="14" customFormat="1" ht="20.100000000000001" customHeight="1" x14ac:dyDescent="0.15"/>
    <row r="74" s="14" customFormat="1" ht="20.100000000000001" customHeight="1" x14ac:dyDescent="0.15"/>
    <row r="75" s="14" customFormat="1" ht="20.100000000000001" customHeight="1" x14ac:dyDescent="0.15"/>
    <row r="76" s="14" customFormat="1" ht="20.100000000000001" customHeight="1" x14ac:dyDescent="0.15"/>
    <row r="77" s="14" customFormat="1" ht="20.100000000000001" customHeight="1" x14ac:dyDescent="0.15"/>
    <row r="78" s="14" customFormat="1" ht="20.100000000000001" customHeight="1" x14ac:dyDescent="0.15"/>
    <row r="79" s="14" customFormat="1" ht="20.100000000000001" customHeight="1" x14ac:dyDescent="0.15"/>
    <row r="80" s="14" customFormat="1" ht="20.100000000000001" customHeight="1" x14ac:dyDescent="0.15"/>
    <row r="81" s="14" customFormat="1" ht="20.100000000000001" customHeight="1" x14ac:dyDescent="0.15"/>
    <row r="82" s="14" customFormat="1" ht="20.100000000000001" customHeight="1" x14ac:dyDescent="0.15"/>
    <row r="83" s="14" customFormat="1" ht="20.100000000000001" customHeight="1" x14ac:dyDescent="0.15"/>
    <row r="84" s="14" customFormat="1" ht="20.100000000000001" customHeight="1" x14ac:dyDescent="0.15"/>
    <row r="85" s="14" customFormat="1" ht="20.100000000000001" customHeight="1" x14ac:dyDescent="0.15"/>
    <row r="86" s="14" customFormat="1" ht="20.100000000000001" customHeight="1" x14ac:dyDescent="0.15"/>
    <row r="87" s="14" customFormat="1" ht="20.100000000000001" customHeight="1" x14ac:dyDescent="0.15"/>
    <row r="88" s="14" customFormat="1" ht="20.100000000000001" customHeight="1" x14ac:dyDescent="0.15"/>
    <row r="89" s="14" customFormat="1" ht="20.100000000000001" customHeight="1" x14ac:dyDescent="0.15"/>
    <row r="90" s="14" customFormat="1" ht="20.100000000000001" customHeight="1" x14ac:dyDescent="0.15"/>
    <row r="91" s="14" customFormat="1" ht="20.100000000000001" customHeight="1" x14ac:dyDescent="0.15"/>
    <row r="92" s="14" customFormat="1" ht="20.100000000000001" customHeight="1" x14ac:dyDescent="0.15"/>
    <row r="93" s="14" customFormat="1" ht="20.100000000000001" customHeight="1" x14ac:dyDescent="0.15"/>
    <row r="94" s="14" customFormat="1" ht="20.100000000000001" customHeight="1" x14ac:dyDescent="0.15"/>
    <row r="95" s="14" customFormat="1" ht="20.100000000000001" customHeight="1" x14ac:dyDescent="0.15"/>
    <row r="96" s="14" customFormat="1" ht="20.100000000000001" customHeight="1" x14ac:dyDescent="0.15"/>
    <row r="97" s="14" customFormat="1" ht="20.100000000000001" customHeight="1" x14ac:dyDescent="0.15"/>
    <row r="98" s="14" customFormat="1" ht="20.100000000000001" customHeight="1" x14ac:dyDescent="0.15"/>
    <row r="99" s="14" customFormat="1" ht="20.100000000000001" customHeight="1" x14ac:dyDescent="0.15"/>
    <row r="100" s="14" customFormat="1" ht="20.100000000000001" customHeight="1" x14ac:dyDescent="0.15"/>
    <row r="101" s="14" customFormat="1" ht="20.100000000000001" customHeight="1" x14ac:dyDescent="0.15"/>
    <row r="102" s="14" customFormat="1" ht="20.100000000000001" customHeight="1" x14ac:dyDescent="0.15"/>
    <row r="103" s="14" customFormat="1" ht="20.100000000000001" customHeight="1" x14ac:dyDescent="0.15"/>
    <row r="104" s="14" customFormat="1" ht="20.100000000000001" customHeight="1" x14ac:dyDescent="0.15"/>
    <row r="105" s="14" customFormat="1" ht="20.100000000000001" customHeight="1" x14ac:dyDescent="0.15"/>
    <row r="106" s="14" customFormat="1" ht="20.100000000000001" customHeight="1" x14ac:dyDescent="0.15"/>
  </sheetData>
  <mergeCells count="50">
    <mergeCell ref="C43:D43"/>
    <mergeCell ref="C14:D14"/>
    <mergeCell ref="C26:D26"/>
    <mergeCell ref="C38:D38"/>
    <mergeCell ref="C40:D40"/>
    <mergeCell ref="C16:D16"/>
    <mergeCell ref="H3:H4"/>
    <mergeCell ref="B5:B16"/>
    <mergeCell ref="C5:D5"/>
    <mergeCell ref="C6:D6"/>
    <mergeCell ref="C7:D7"/>
    <mergeCell ref="C8:D8"/>
    <mergeCell ref="B3:D4"/>
    <mergeCell ref="E3:E4"/>
    <mergeCell ref="F3:F4"/>
    <mergeCell ref="G3:G4"/>
    <mergeCell ref="C9:D9"/>
    <mergeCell ref="C10:D10"/>
    <mergeCell ref="C11:D11"/>
    <mergeCell ref="C13:D13"/>
    <mergeCell ref="C15:D15"/>
    <mergeCell ref="C12:D12"/>
    <mergeCell ref="B17:B28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7:D27"/>
    <mergeCell ref="C28:D28"/>
    <mergeCell ref="B45:D45"/>
    <mergeCell ref="C35:D35"/>
    <mergeCell ref="C36:D36"/>
    <mergeCell ref="C37:D37"/>
    <mergeCell ref="C39:D39"/>
    <mergeCell ref="B41:B44"/>
    <mergeCell ref="C41:D41"/>
    <mergeCell ref="C42:D42"/>
    <mergeCell ref="C44:D44"/>
    <mergeCell ref="B29:B39"/>
    <mergeCell ref="C29:D29"/>
    <mergeCell ref="C30:D30"/>
    <mergeCell ref="C31:D31"/>
    <mergeCell ref="C32:D32"/>
    <mergeCell ref="C33:D33"/>
    <mergeCell ref="C34:D34"/>
  </mergeCells>
  <phoneticPr fontId="2"/>
  <pageMargins left="0.7" right="0.7" top="0.75" bottom="0.75" header="0.3" footer="0.3"/>
  <pageSetup paperSize="9" scale="46" orientation="portrait" r:id="rId1"/>
  <rowBreaks count="1" manualBreakCount="1">
    <brk id="45" max="7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M50"/>
  <sheetViews>
    <sheetView zoomScaleNormal="100" workbookViewId="0"/>
  </sheetViews>
  <sheetFormatPr defaultRowHeight="13.5" x14ac:dyDescent="0.15"/>
  <cols>
    <col min="4" max="7" width="9.125" bestFit="1" customWidth="1"/>
    <col min="8" max="8" width="10.625" bestFit="1" customWidth="1"/>
    <col min="11" max="11" width="11.75" bestFit="1" customWidth="1"/>
    <col min="13" max="13" width="9.125" bestFit="1" customWidth="1"/>
  </cols>
  <sheetData>
    <row r="1" spans="1:13" s="14" customFormat="1" ht="20.100000000000001" customHeight="1" x14ac:dyDescent="0.15">
      <c r="A1" s="13" t="s">
        <v>143</v>
      </c>
    </row>
    <row r="2" spans="1:13" s="14" customFormat="1" ht="20.100000000000001" customHeight="1" x14ac:dyDescent="0.15"/>
    <row r="3" spans="1:13" s="14" customFormat="1" ht="31.5" customHeight="1" x14ac:dyDescent="0.15">
      <c r="B3" s="244" t="s">
        <v>58</v>
      </c>
      <c r="C3" s="245"/>
      <c r="D3" s="136" t="s">
        <v>60</v>
      </c>
      <c r="E3" s="137" t="s">
        <v>63</v>
      </c>
      <c r="F3" s="137" t="s">
        <v>64</v>
      </c>
      <c r="G3" s="138" t="s">
        <v>61</v>
      </c>
      <c r="H3" s="139" t="s">
        <v>62</v>
      </c>
    </row>
    <row r="4" spans="1:13" s="14" customFormat="1" ht="20.100000000000001" customHeight="1" x14ac:dyDescent="0.15">
      <c r="B4" s="242" t="s">
        <v>27</v>
      </c>
      <c r="C4" s="243"/>
      <c r="D4" s="62">
        <v>3120</v>
      </c>
      <c r="E4" s="67">
        <v>54513.599999999991</v>
      </c>
      <c r="F4" s="67">
        <f>E4*1000/D4</f>
        <v>17472.307692307691</v>
      </c>
      <c r="G4" s="67">
        <v>50030</v>
      </c>
      <c r="H4" s="63">
        <f>F4/G4</f>
        <v>0.34923661187902644</v>
      </c>
      <c r="K4" s="14">
        <f>D4*G4</f>
        <v>156093600</v>
      </c>
      <c r="L4" s="14" t="s">
        <v>27</v>
      </c>
      <c r="M4" s="24">
        <f>G4-F4</f>
        <v>32557.692307692309</v>
      </c>
    </row>
    <row r="5" spans="1:13" s="14" customFormat="1" ht="20.100000000000001" customHeight="1" x14ac:dyDescent="0.15">
      <c r="B5" s="238" t="s">
        <v>28</v>
      </c>
      <c r="C5" s="239"/>
      <c r="D5" s="64">
        <v>3269</v>
      </c>
      <c r="E5" s="68">
        <v>90416.749999999985</v>
      </c>
      <c r="F5" s="68">
        <f t="shared" ref="F5:F13" si="0">E5*1000/D5</f>
        <v>27658.840624044045</v>
      </c>
      <c r="G5" s="68">
        <v>104730</v>
      </c>
      <c r="H5" s="65">
        <f t="shared" ref="H5:H10" si="1">F5/G5</f>
        <v>0.26409663538665185</v>
      </c>
      <c r="K5" s="14">
        <f t="shared" ref="K5:K10" si="2">D5*G5</f>
        <v>342362370</v>
      </c>
      <c r="L5" s="14" t="s">
        <v>28</v>
      </c>
      <c r="M5" s="24">
        <f t="shared" ref="M5:M10" si="3">G5-F5</f>
        <v>77071.159375955962</v>
      </c>
    </row>
    <row r="6" spans="1:13" s="14" customFormat="1" ht="20.100000000000001" customHeight="1" x14ac:dyDescent="0.15">
      <c r="B6" s="238" t="s">
        <v>29</v>
      </c>
      <c r="C6" s="239"/>
      <c r="D6" s="64">
        <v>6047</v>
      </c>
      <c r="E6" s="68">
        <v>531227.63</v>
      </c>
      <c r="F6" s="68">
        <f t="shared" si="0"/>
        <v>87849.781709938819</v>
      </c>
      <c r="G6" s="68">
        <v>166920</v>
      </c>
      <c r="H6" s="65">
        <f t="shared" si="1"/>
        <v>0.52629871621099222</v>
      </c>
      <c r="K6" s="14">
        <f t="shared" si="2"/>
        <v>1009365240</v>
      </c>
      <c r="L6" s="14" t="s">
        <v>29</v>
      </c>
      <c r="M6" s="24">
        <f t="shared" si="3"/>
        <v>79070.218290061181</v>
      </c>
    </row>
    <row r="7" spans="1:13" s="14" customFormat="1" ht="20.100000000000001" customHeight="1" x14ac:dyDescent="0.15">
      <c r="B7" s="238" t="s">
        <v>30</v>
      </c>
      <c r="C7" s="239"/>
      <c r="D7" s="64">
        <v>3677</v>
      </c>
      <c r="E7" s="68">
        <v>412877.25999999989</v>
      </c>
      <c r="F7" s="68">
        <f t="shared" si="0"/>
        <v>112286.44547185201</v>
      </c>
      <c r="G7" s="68">
        <v>196160</v>
      </c>
      <c r="H7" s="65">
        <f t="shared" si="1"/>
        <v>0.57242274404492255</v>
      </c>
      <c r="K7" s="14">
        <f t="shared" si="2"/>
        <v>721280320</v>
      </c>
      <c r="L7" s="14" t="s">
        <v>30</v>
      </c>
      <c r="M7" s="24">
        <f t="shared" si="3"/>
        <v>83873.554528147986</v>
      </c>
    </row>
    <row r="8" spans="1:13" s="14" customFormat="1" ht="20.100000000000001" customHeight="1" x14ac:dyDescent="0.15">
      <c r="B8" s="238" t="s">
        <v>31</v>
      </c>
      <c r="C8" s="239"/>
      <c r="D8" s="64">
        <v>2196</v>
      </c>
      <c r="E8" s="68">
        <v>323202.67999999988</v>
      </c>
      <c r="F8" s="68">
        <f t="shared" si="0"/>
        <v>147177.90528233146</v>
      </c>
      <c r="G8" s="68">
        <v>269310</v>
      </c>
      <c r="H8" s="65">
        <f t="shared" si="1"/>
        <v>0.54649996391642142</v>
      </c>
      <c r="K8" s="14">
        <f t="shared" si="2"/>
        <v>591404760</v>
      </c>
      <c r="L8" s="14" t="s">
        <v>31</v>
      </c>
      <c r="M8" s="24">
        <f t="shared" si="3"/>
        <v>122132.09471766854</v>
      </c>
    </row>
    <row r="9" spans="1:13" s="14" customFormat="1" ht="20.100000000000001" customHeight="1" x14ac:dyDescent="0.15">
      <c r="B9" s="238" t="s">
        <v>32</v>
      </c>
      <c r="C9" s="239"/>
      <c r="D9" s="64">
        <v>1986</v>
      </c>
      <c r="E9" s="68">
        <v>357739.67</v>
      </c>
      <c r="F9" s="68">
        <f t="shared" si="0"/>
        <v>180130.75025176234</v>
      </c>
      <c r="G9" s="68">
        <v>308060</v>
      </c>
      <c r="H9" s="65">
        <f t="shared" si="1"/>
        <v>0.58472619052055552</v>
      </c>
      <c r="K9" s="14">
        <f t="shared" si="2"/>
        <v>611807160</v>
      </c>
      <c r="L9" s="14" t="s">
        <v>32</v>
      </c>
      <c r="M9" s="24">
        <f t="shared" si="3"/>
        <v>127929.24974823766</v>
      </c>
    </row>
    <row r="10" spans="1:13" s="14" customFormat="1" ht="20.100000000000001" customHeight="1" x14ac:dyDescent="0.15">
      <c r="B10" s="240" t="s">
        <v>33</v>
      </c>
      <c r="C10" s="241"/>
      <c r="D10" s="72">
        <v>994</v>
      </c>
      <c r="E10" s="73">
        <v>195254.47999999998</v>
      </c>
      <c r="F10" s="73">
        <f t="shared" si="0"/>
        <v>196433.07847082493</v>
      </c>
      <c r="G10" s="73">
        <v>360650</v>
      </c>
      <c r="H10" s="75">
        <f t="shared" si="1"/>
        <v>0.54466401905122674</v>
      </c>
      <c r="K10" s="14">
        <f t="shared" si="2"/>
        <v>358486100</v>
      </c>
      <c r="L10" s="14" t="s">
        <v>33</v>
      </c>
      <c r="M10" s="24">
        <f t="shared" si="3"/>
        <v>164216.92152917507</v>
      </c>
    </row>
    <row r="11" spans="1:13" s="14" customFormat="1" ht="20.100000000000001" customHeight="1" x14ac:dyDescent="0.15">
      <c r="B11" s="242" t="s">
        <v>65</v>
      </c>
      <c r="C11" s="243"/>
      <c r="D11" s="62">
        <f>SUM(D4:D5)</f>
        <v>6389</v>
      </c>
      <c r="E11" s="67">
        <f>SUM(E4:E5)</f>
        <v>144930.34999999998</v>
      </c>
      <c r="F11" s="67">
        <f t="shared" si="0"/>
        <v>22684.355924244792</v>
      </c>
      <c r="G11" s="82"/>
      <c r="H11" s="63">
        <f>SUM(E4:E5)*1000/SUM(K4:K5)</f>
        <v>0.29075857994037058</v>
      </c>
    </row>
    <row r="12" spans="1:13" s="14" customFormat="1" ht="20.100000000000001" customHeight="1" x14ac:dyDescent="0.15">
      <c r="B12" s="240" t="s">
        <v>59</v>
      </c>
      <c r="C12" s="241"/>
      <c r="D12" s="66">
        <f>SUM(D6:D10)</f>
        <v>14900</v>
      </c>
      <c r="E12" s="78">
        <f>SUM(E6:E10)</f>
        <v>1820301.7199999997</v>
      </c>
      <c r="F12" s="69">
        <f t="shared" si="0"/>
        <v>122167.90067114092</v>
      </c>
      <c r="G12" s="83"/>
      <c r="H12" s="70">
        <f>SUM(E6:E10)*1000/SUM(K6:K10)</f>
        <v>0.55288935549065621</v>
      </c>
    </row>
    <row r="13" spans="1:13" s="14" customFormat="1" ht="20.100000000000001" customHeight="1" x14ac:dyDescent="0.15">
      <c r="B13" s="244" t="s">
        <v>66</v>
      </c>
      <c r="C13" s="245"/>
      <c r="D13" s="71">
        <f>SUM(D11:D12)</f>
        <v>21289</v>
      </c>
      <c r="E13" s="79">
        <f>SUM(E11:E12)</f>
        <v>1965232.0699999998</v>
      </c>
      <c r="F13" s="74">
        <f t="shared" si="0"/>
        <v>92312.089341913656</v>
      </c>
      <c r="G13" s="77"/>
      <c r="H13" s="76">
        <f>SUM(E4:E10)*1000/SUM(K4:K10)</f>
        <v>0.5184215213911797</v>
      </c>
    </row>
    <row r="14" spans="1:13" s="14" customFormat="1" ht="20.100000000000001" customHeight="1" x14ac:dyDescent="0.15"/>
    <row r="15" spans="1:13" s="14" customFormat="1" ht="20.100000000000001" customHeight="1" x14ac:dyDescent="0.15"/>
    <row r="16" spans="1:13" s="14" customFormat="1" ht="20.100000000000001" customHeight="1" x14ac:dyDescent="0.15"/>
    <row r="17" s="14" customFormat="1" ht="20.100000000000001" customHeight="1" x14ac:dyDescent="0.15"/>
    <row r="18" s="14" customFormat="1" ht="20.100000000000001" customHeight="1" x14ac:dyDescent="0.15"/>
    <row r="19" s="14" customFormat="1" ht="20.100000000000001" customHeight="1" x14ac:dyDescent="0.15"/>
    <row r="20" s="14" customFormat="1" ht="20.100000000000001" customHeight="1" x14ac:dyDescent="0.15"/>
    <row r="21" s="14" customFormat="1" ht="20.100000000000001" customHeight="1" x14ac:dyDescent="0.15"/>
    <row r="22" s="14" customFormat="1" ht="20.100000000000001" customHeight="1" x14ac:dyDescent="0.15"/>
    <row r="23" s="14" customFormat="1" ht="20.100000000000001" customHeight="1" x14ac:dyDescent="0.15"/>
    <row r="24" s="14" customFormat="1" ht="20.100000000000001" customHeight="1" x14ac:dyDescent="0.15"/>
    <row r="25" s="14" customFormat="1" ht="20.100000000000001" customHeight="1" x14ac:dyDescent="0.15"/>
    <row r="26" s="14" customFormat="1" ht="20.100000000000001" customHeight="1" x14ac:dyDescent="0.15"/>
    <row r="27" s="14" customFormat="1" ht="20.100000000000001" customHeight="1" x14ac:dyDescent="0.15"/>
    <row r="28" s="14" customFormat="1" ht="20.100000000000001" customHeight="1" x14ac:dyDescent="0.15"/>
    <row r="29" s="14" customFormat="1" ht="20.100000000000001" customHeight="1" x14ac:dyDescent="0.15"/>
    <row r="30" s="14" customFormat="1" ht="20.100000000000001" customHeight="1" x14ac:dyDescent="0.15"/>
    <row r="31" s="14" customFormat="1" ht="20.100000000000001" customHeight="1" x14ac:dyDescent="0.15"/>
    <row r="32" s="14" customFormat="1" ht="20.100000000000001" customHeight="1" x14ac:dyDescent="0.15"/>
    <row r="33" s="14" customFormat="1" ht="20.100000000000001" customHeight="1" x14ac:dyDescent="0.15"/>
    <row r="34" s="14" customFormat="1" ht="20.100000000000001" customHeight="1" x14ac:dyDescent="0.15"/>
    <row r="35" s="14" customFormat="1" ht="20.100000000000001" customHeight="1" x14ac:dyDescent="0.15"/>
    <row r="36" s="14" customFormat="1" ht="20.100000000000001" customHeight="1" x14ac:dyDescent="0.15"/>
    <row r="37" s="14" customFormat="1" ht="20.100000000000001" customHeight="1" x14ac:dyDescent="0.15"/>
    <row r="38" s="14" customFormat="1" ht="20.100000000000001" customHeight="1" x14ac:dyDescent="0.15"/>
    <row r="39" s="14" customFormat="1" ht="20.100000000000001" customHeight="1" x14ac:dyDescent="0.15"/>
    <row r="40" s="14" customFormat="1" ht="20.100000000000001" customHeight="1" x14ac:dyDescent="0.15"/>
    <row r="41" s="14" customFormat="1" ht="20.100000000000001" customHeight="1" x14ac:dyDescent="0.15"/>
    <row r="42" s="14" customFormat="1" ht="20.100000000000001" customHeight="1" x14ac:dyDescent="0.15"/>
    <row r="43" s="14" customFormat="1" ht="20.100000000000001" customHeight="1" x14ac:dyDescent="0.15"/>
    <row r="44" s="14" customFormat="1" ht="20.100000000000001" customHeight="1" x14ac:dyDescent="0.15"/>
    <row r="45" s="14" customFormat="1" ht="20.100000000000001" customHeight="1" x14ac:dyDescent="0.15"/>
    <row r="46" s="14" customFormat="1" ht="20.100000000000001" customHeight="1" x14ac:dyDescent="0.15"/>
    <row r="47" s="14" customFormat="1" ht="20.100000000000001" customHeight="1" x14ac:dyDescent="0.15"/>
    <row r="48" s="14" customFormat="1" ht="20.100000000000001" customHeight="1" x14ac:dyDescent="0.15"/>
    <row r="49" s="14" customFormat="1" ht="20.100000000000001" customHeight="1" x14ac:dyDescent="0.15"/>
    <row r="50" s="14" customFormat="1" ht="20.100000000000001" customHeight="1" x14ac:dyDescent="0.15"/>
  </sheetData>
  <mergeCells count="11">
    <mergeCell ref="B8:C8"/>
    <mergeCell ref="B3:C3"/>
    <mergeCell ref="B4:C4"/>
    <mergeCell ref="B5:C5"/>
    <mergeCell ref="B6:C6"/>
    <mergeCell ref="B7:C7"/>
    <mergeCell ref="B9:C9"/>
    <mergeCell ref="B10:C10"/>
    <mergeCell ref="B11:C11"/>
    <mergeCell ref="B12:C12"/>
    <mergeCell ref="B13:C13"/>
  </mergeCells>
  <phoneticPr fontId="2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04月状況（表紙）</vt:lpstr>
      <vt:lpstr>人口統計</vt:lpstr>
      <vt:lpstr>認定者数（2-1.2）</vt:lpstr>
      <vt:lpstr>給付状況（3-1）</vt:lpstr>
      <vt:lpstr>給付状況（3-2）</vt:lpstr>
      <vt:lpstr>給付状況（3-3）</vt:lpstr>
      <vt:lpstr>'04月状況（表紙）'!Print_Area</vt:lpstr>
      <vt:lpstr>'給付状況（3-1）'!Print_Area</vt:lpstr>
      <vt:lpstr>'給付状況（3-2）'!Print_Area</vt:lpstr>
      <vt:lpstr>'給付状況（3-3）'!Print_Area</vt:lpstr>
      <vt:lpstr>人口統計!Print_Area</vt:lpstr>
      <vt:lpstr>'認定者数（2-1.2）'!Print_Area</vt:lpstr>
    </vt:vector>
  </TitlesOfParts>
  <Company>FM-USER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HONBU44</dc:creator>
  <cp:lastModifiedBy>松永 達朗</cp:lastModifiedBy>
  <cp:lastPrinted>2018-11-09T01:45:55Z</cp:lastPrinted>
  <dcterms:created xsi:type="dcterms:W3CDTF">2003-07-11T02:30:35Z</dcterms:created>
  <dcterms:modified xsi:type="dcterms:W3CDTF">2020-06-03T06:18:18Z</dcterms:modified>
</cp:coreProperties>
</file>