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20年05月報告書\"/>
    </mc:Choice>
  </mc:AlternateContent>
  <bookViews>
    <workbookView xWindow="-915" yWindow="5130" windowWidth="15480" windowHeight="6480"/>
  </bookViews>
  <sheets>
    <sheet name="05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'05月状況（表紙）'!$A$1:$L$45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<sst xmlns="http://schemas.openxmlformats.org/spreadsheetml/2006/main" count="208" uniqueCount="154">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</sst>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61104</c:v>
                </c:pt>
                <c:pt idx="1">
                  <c:v>28772</c:v>
                </c:pt>
                <c:pt idx="2">
                  <c:v>15030</c:v>
                </c:pt>
                <c:pt idx="3">
                  <c:v>10125</c:v>
                </c:pt>
                <c:pt idx="4">
                  <c:v>13874</c:v>
                </c:pt>
                <c:pt idx="5">
                  <c:v>31766</c:v>
                </c:pt>
                <c:pt idx="6">
                  <c:v>40519</c:v>
                </c:pt>
                <c:pt idx="7">
                  <c:v>17447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24288</c:v>
                </c:pt>
                <c:pt idx="1">
                  <c:v>14988</c:v>
                </c:pt>
                <c:pt idx="2">
                  <c:v>9391</c:v>
                </c:pt>
                <c:pt idx="3">
                  <c:v>5106</c:v>
                </c:pt>
                <c:pt idx="4">
                  <c:v>7012</c:v>
                </c:pt>
                <c:pt idx="5">
                  <c:v>15162</c:v>
                </c:pt>
                <c:pt idx="6">
                  <c:v>24724</c:v>
                </c:pt>
                <c:pt idx="7">
                  <c:v>9529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20764</c:v>
                </c:pt>
                <c:pt idx="1">
                  <c:v>15559</c:v>
                </c:pt>
                <c:pt idx="2">
                  <c:v>9458</c:v>
                </c:pt>
                <c:pt idx="3">
                  <c:v>4714</c:v>
                </c:pt>
                <c:pt idx="4">
                  <c:v>7382</c:v>
                </c:pt>
                <c:pt idx="5">
                  <c:v>16222</c:v>
                </c:pt>
                <c:pt idx="6">
                  <c:v>24758</c:v>
                </c:pt>
                <c:pt idx="7">
                  <c:v>10935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47036592"/>
        <c:axId val="349162088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0.24046072471271424</c:v>
                </c:pt>
                <c:pt idx="1">
                  <c:v>0.3294187425860024</c:v>
                </c:pt>
                <c:pt idx="2">
                  <c:v>0.36960997705747395</c:v>
                </c:pt>
                <c:pt idx="3">
                  <c:v>0.3071725734305108</c:v>
                </c:pt>
                <c:pt idx="4">
                  <c:v>0.3205076820307281</c:v>
                </c:pt>
                <c:pt idx="5">
                  <c:v>0.3162498236562607</c:v>
                </c:pt>
                <c:pt idx="6">
                  <c:v>0.36039592422377437</c:v>
                </c:pt>
                <c:pt idx="7">
                  <c:v>0.35327222193450375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166008"/>
        <c:axId val="349165616"/>
      </c:lineChart>
      <c:catAx>
        <c:axId val="34703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49162088"/>
        <c:crosses val="autoZero"/>
        <c:auto val="1"/>
        <c:lblAlgn val="ctr"/>
        <c:lblOffset val="100"/>
        <c:noMultiLvlLbl val="0"/>
      </c:catAx>
      <c:valAx>
        <c:axId val="34916208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47036592"/>
        <c:crosses val="autoZero"/>
        <c:crossBetween val="between"/>
      </c:valAx>
      <c:valAx>
        <c:axId val="34916561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49166008"/>
        <c:crosses val="max"/>
        <c:crossBetween val="between"/>
      </c:valAx>
      <c:catAx>
        <c:axId val="349166008"/>
        <c:scaling>
          <c:orientation val="minMax"/>
        </c:scaling>
        <c:delete val="1"/>
        <c:axPos val="b"/>
        <c:majorTickMark val="out"/>
        <c:minorTickMark val="none"/>
        <c:tickLblPos val="nextTo"/>
        <c:crossAx val="349165616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3678</c:v>
                </c:pt>
                <c:pt idx="1">
                  <c:v>2662</c:v>
                </c:pt>
                <c:pt idx="2">
                  <c:v>280</c:v>
                </c:pt>
                <c:pt idx="3">
                  <c:v>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1039288.2199999999</c:v>
                </c:pt>
                <c:pt idx="1">
                  <c:v>843575.04999999993</c:v>
                </c:pt>
                <c:pt idx="2">
                  <c:v>117381.78000000003</c:v>
                </c:pt>
                <c:pt idx="3">
                  <c:v>78668.86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23034.62</c:v>
                </c:pt>
                <c:pt idx="1">
                  <c:v>968.66</c:v>
                </c:pt>
                <c:pt idx="2">
                  <c:v>23847.089999999997</c:v>
                </c:pt>
                <c:pt idx="3">
                  <c:v>262.89</c:v>
                </c:pt>
                <c:pt idx="4">
                  <c:v>131631.46999999997</c:v>
                </c:pt>
                <c:pt idx="5">
                  <c:v>8639.7800000000007</c:v>
                </c:pt>
                <c:pt idx="6">
                  <c:v>545792.94999999995</c:v>
                </c:pt>
                <c:pt idx="7">
                  <c:v>7418.04</c:v>
                </c:pt>
                <c:pt idx="8">
                  <c:v>6589.96</c:v>
                </c:pt>
                <c:pt idx="9">
                  <c:v>25267.75</c:v>
                </c:pt>
                <c:pt idx="10">
                  <c:v>12985.500000000002</c:v>
                </c:pt>
                <c:pt idx="11">
                  <c:v>122933.42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429792"/>
        <c:axId val="3484294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151</c:v>
                </c:pt>
                <c:pt idx="1">
                  <c:v>7</c:v>
                </c:pt>
                <c:pt idx="2">
                  <c:v>151</c:v>
                </c:pt>
                <c:pt idx="3">
                  <c:v>6</c:v>
                </c:pt>
                <c:pt idx="4">
                  <c:v>613</c:v>
                </c:pt>
                <c:pt idx="5">
                  <c:v>134</c:v>
                </c:pt>
                <c:pt idx="6">
                  <c:v>1937</c:v>
                </c:pt>
                <c:pt idx="7">
                  <c:v>29</c:v>
                </c:pt>
                <c:pt idx="8">
                  <c:v>29</c:v>
                </c:pt>
                <c:pt idx="9">
                  <c:v>83</c:v>
                </c:pt>
                <c:pt idx="10">
                  <c:v>51</c:v>
                </c:pt>
                <c:pt idx="11">
                  <c:v>1037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431360"/>
        <c:axId val="348431752"/>
      </c:lineChart>
      <c:catAx>
        <c:axId val="34843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48431752"/>
        <c:crosses val="autoZero"/>
        <c:auto val="1"/>
        <c:lblAlgn val="ctr"/>
        <c:lblOffset val="100"/>
        <c:noMultiLvlLbl val="0"/>
      </c:catAx>
      <c:valAx>
        <c:axId val="3484317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48431360"/>
        <c:crosses val="autoZero"/>
        <c:crossBetween val="between"/>
      </c:valAx>
      <c:valAx>
        <c:axId val="3484294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48429792"/>
        <c:crosses val="max"/>
        <c:crossBetween val="between"/>
      </c:valAx>
      <c:catAx>
        <c:axId val="348429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84294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17069.553184394801</c:v>
                </c:pt>
                <c:pt idx="1">
                  <c:v>26730.692212608155</c:v>
                </c:pt>
                <c:pt idx="2">
                  <c:v>89499.813476726616</c:v>
                </c:pt>
                <c:pt idx="3">
                  <c:v>112736.66575939031</c:v>
                </c:pt>
                <c:pt idx="4">
                  <c:v>147591.36547994596</c:v>
                </c:pt>
                <c:pt idx="5">
                  <c:v>184604.19897959186</c:v>
                </c:pt>
                <c:pt idx="6">
                  <c:v>204123.45565749239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434888"/>
        <c:axId val="348432144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2999</c:v>
                </c:pt>
                <c:pt idx="1">
                  <c:v>3236</c:v>
                </c:pt>
                <c:pt idx="2">
                  <c:v>5951</c:v>
                </c:pt>
                <c:pt idx="3">
                  <c:v>3674</c:v>
                </c:pt>
                <c:pt idx="4">
                  <c:v>2219</c:v>
                </c:pt>
                <c:pt idx="5">
                  <c:v>1960</c:v>
                </c:pt>
                <c:pt idx="6">
                  <c:v>981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434496"/>
        <c:axId val="348432536"/>
      </c:lineChart>
      <c:catAx>
        <c:axId val="34843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8432536"/>
        <c:crosses val="autoZero"/>
        <c:auto val="1"/>
        <c:lblAlgn val="ctr"/>
        <c:lblOffset val="100"/>
        <c:noMultiLvlLbl val="0"/>
      </c:catAx>
      <c:valAx>
        <c:axId val="3484325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8434496"/>
        <c:crosses val="autoZero"/>
        <c:crossBetween val="between"/>
      </c:valAx>
      <c:valAx>
        <c:axId val="34843214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48434888"/>
        <c:crosses val="max"/>
        <c:crossBetween val="between"/>
      </c:valAx>
      <c:catAx>
        <c:axId val="348434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8432144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684432"/>
        <c:axId val="350684040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17069.553184394801</c:v>
                </c:pt>
                <c:pt idx="1">
                  <c:v>26730.692212608155</c:v>
                </c:pt>
                <c:pt idx="2">
                  <c:v>89499.813476726616</c:v>
                </c:pt>
                <c:pt idx="3">
                  <c:v>112736.66575939031</c:v>
                </c:pt>
                <c:pt idx="4">
                  <c:v>147591.36547994596</c:v>
                </c:pt>
                <c:pt idx="5">
                  <c:v>184604.19897959186</c:v>
                </c:pt>
                <c:pt idx="6">
                  <c:v>204123.45565749239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0680904"/>
        <c:axId val="350685216"/>
      </c:barChart>
      <c:catAx>
        <c:axId val="35068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0684040"/>
        <c:crosses val="autoZero"/>
        <c:auto val="1"/>
        <c:lblAlgn val="ctr"/>
        <c:lblOffset val="100"/>
        <c:noMultiLvlLbl val="0"/>
      </c:catAx>
      <c:valAx>
        <c:axId val="350684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0684432"/>
        <c:crosses val="autoZero"/>
        <c:crossBetween val="between"/>
      </c:valAx>
      <c:valAx>
        <c:axId val="350685216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50680904"/>
        <c:crosses val="max"/>
        <c:crossBetween val="between"/>
      </c:valAx>
      <c:catAx>
        <c:axId val="35068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0685216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7368</c:v>
                </c:pt>
                <c:pt idx="1">
                  <c:v>5363</c:v>
                </c:pt>
                <c:pt idx="2">
                  <c:v>8592</c:v>
                </c:pt>
                <c:pt idx="3">
                  <c:v>5210</c:v>
                </c:pt>
                <c:pt idx="4">
                  <c:v>4333</c:v>
                </c:pt>
                <c:pt idx="5">
                  <c:v>5250</c:v>
                </c:pt>
                <c:pt idx="6">
                  <c:v>3053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923</c:v>
                </c:pt>
                <c:pt idx="1">
                  <c:v>811</c:v>
                </c:pt>
                <c:pt idx="2">
                  <c:v>765</c:v>
                </c:pt>
                <c:pt idx="3">
                  <c:v>603</c:v>
                </c:pt>
                <c:pt idx="4">
                  <c:v>502</c:v>
                </c:pt>
                <c:pt idx="5">
                  <c:v>493</c:v>
                </c:pt>
                <c:pt idx="6">
                  <c:v>311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3327</c:v>
                </c:pt>
                <c:pt idx="1">
                  <c:v>2504</c:v>
                </c:pt>
                <c:pt idx="2">
                  <c:v>4891</c:v>
                </c:pt>
                <c:pt idx="3">
                  <c:v>2970</c:v>
                </c:pt>
                <c:pt idx="4">
                  <c:v>2607</c:v>
                </c:pt>
                <c:pt idx="5">
                  <c:v>3440</c:v>
                </c:pt>
                <c:pt idx="6">
                  <c:v>1942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1294</c:v>
                </c:pt>
                <c:pt idx="1">
                  <c:v>1100</c:v>
                </c:pt>
                <c:pt idx="2">
                  <c:v>765</c:v>
                </c:pt>
                <c:pt idx="3">
                  <c:v>260</c:v>
                </c:pt>
                <c:pt idx="4">
                  <c:v>372</c:v>
                </c:pt>
                <c:pt idx="5">
                  <c:v>814</c:v>
                </c:pt>
                <c:pt idx="6">
                  <c:v>2295</c:v>
                </c:pt>
                <c:pt idx="7">
                  <c:v>468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878</c:v>
                </c:pt>
                <c:pt idx="1">
                  <c:v>1037</c:v>
                </c:pt>
                <c:pt idx="2">
                  <c:v>479</c:v>
                </c:pt>
                <c:pt idx="3">
                  <c:v>165</c:v>
                </c:pt>
                <c:pt idx="4">
                  <c:v>268</c:v>
                </c:pt>
                <c:pt idx="5">
                  <c:v>620</c:v>
                </c:pt>
                <c:pt idx="6">
                  <c:v>1535</c:v>
                </c:pt>
                <c:pt idx="7">
                  <c:v>381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1241</c:v>
                </c:pt>
                <c:pt idx="1">
                  <c:v>1160</c:v>
                </c:pt>
                <c:pt idx="2">
                  <c:v>860</c:v>
                </c:pt>
                <c:pt idx="3">
                  <c:v>342</c:v>
                </c:pt>
                <c:pt idx="4">
                  <c:v>506</c:v>
                </c:pt>
                <c:pt idx="5">
                  <c:v>1385</c:v>
                </c:pt>
                <c:pt idx="6">
                  <c:v>2259</c:v>
                </c:pt>
                <c:pt idx="7">
                  <c:v>839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809</c:v>
                </c:pt>
                <c:pt idx="1">
                  <c:v>733</c:v>
                </c:pt>
                <c:pt idx="2">
                  <c:v>539</c:v>
                </c:pt>
                <c:pt idx="3">
                  <c:v>202</c:v>
                </c:pt>
                <c:pt idx="4">
                  <c:v>339</c:v>
                </c:pt>
                <c:pt idx="5">
                  <c:v>719</c:v>
                </c:pt>
                <c:pt idx="6">
                  <c:v>1411</c:v>
                </c:pt>
                <c:pt idx="7">
                  <c:v>458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633</c:v>
                </c:pt>
                <c:pt idx="1">
                  <c:v>589</c:v>
                </c:pt>
                <c:pt idx="2">
                  <c:v>442</c:v>
                </c:pt>
                <c:pt idx="3">
                  <c:v>202</c:v>
                </c:pt>
                <c:pt idx="4">
                  <c:v>274</c:v>
                </c:pt>
                <c:pt idx="5">
                  <c:v>597</c:v>
                </c:pt>
                <c:pt idx="6">
                  <c:v>1245</c:v>
                </c:pt>
                <c:pt idx="7">
                  <c:v>351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871</c:v>
                </c:pt>
                <c:pt idx="1">
                  <c:v>659</c:v>
                </c:pt>
                <c:pt idx="2">
                  <c:v>478</c:v>
                </c:pt>
                <c:pt idx="3">
                  <c:v>205</c:v>
                </c:pt>
                <c:pt idx="4">
                  <c:v>347</c:v>
                </c:pt>
                <c:pt idx="5">
                  <c:v>722</c:v>
                </c:pt>
                <c:pt idx="6">
                  <c:v>1421</c:v>
                </c:pt>
                <c:pt idx="7">
                  <c:v>547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537</c:v>
                </c:pt>
                <c:pt idx="1">
                  <c:v>393</c:v>
                </c:pt>
                <c:pt idx="2">
                  <c:v>289</c:v>
                </c:pt>
                <c:pt idx="3">
                  <c:v>108</c:v>
                </c:pt>
                <c:pt idx="4">
                  <c:v>189</c:v>
                </c:pt>
                <c:pt idx="5">
                  <c:v>451</c:v>
                </c:pt>
                <c:pt idx="6">
                  <c:v>748</c:v>
                </c:pt>
                <c:pt idx="7">
                  <c:v>338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166400"/>
        <c:axId val="349166792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0.13901713575423955</c:v>
                </c:pt>
                <c:pt idx="1">
                  <c:v>0.18564834517301207</c:v>
                </c:pt>
                <c:pt idx="2">
                  <c:v>0.20436097405697914</c:v>
                </c:pt>
                <c:pt idx="3">
                  <c:v>0.15112016293279024</c:v>
                </c:pt>
                <c:pt idx="4">
                  <c:v>0.15944143393080451</c:v>
                </c:pt>
                <c:pt idx="5">
                  <c:v>0.16913076726994647</c:v>
                </c:pt>
                <c:pt idx="6">
                  <c:v>0.22056505395901541</c:v>
                </c:pt>
                <c:pt idx="7">
                  <c:v>0.16526583268178263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167184"/>
        <c:axId val="349162480"/>
      </c:lineChart>
      <c:catAx>
        <c:axId val="34916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49166792"/>
        <c:crosses val="autoZero"/>
        <c:auto val="1"/>
        <c:lblAlgn val="ctr"/>
        <c:lblOffset val="100"/>
        <c:noMultiLvlLbl val="0"/>
      </c:catAx>
      <c:valAx>
        <c:axId val="3491667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9166400"/>
        <c:crosses val="autoZero"/>
        <c:crossBetween val="between"/>
      </c:valAx>
      <c:valAx>
        <c:axId val="34916248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49167184"/>
        <c:crosses val="max"/>
        <c:crossBetween val="between"/>
      </c:valAx>
      <c:catAx>
        <c:axId val="349167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1624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0.61877702285361336</c:v>
                </c:pt>
                <c:pt idx="1">
                  <c:v>0.62014956963454215</c:v>
                </c:pt>
                <c:pt idx="2">
                  <c:v>0.56804607508532423</c:v>
                </c:pt>
                <c:pt idx="3">
                  <c:v>0.58689458689458684</c:v>
                </c:pt>
                <c:pt idx="4">
                  <c:v>0.60344827586206895</c:v>
                </c:pt>
                <c:pt idx="5">
                  <c:v>0.62730502453053627</c:v>
                </c:pt>
                <c:pt idx="6">
                  <c:v>0.62084782126211435</c:v>
                </c:pt>
                <c:pt idx="7">
                  <c:v>0.60532461466604393</c:v>
                </c:pt>
                <c:pt idx="8">
                  <c:v>0.6123976365709547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0.18789376158122298</c:v>
                </c:pt>
                <c:pt idx="1">
                  <c:v>0.19077183575560885</c:v>
                </c:pt>
                <c:pt idx="2">
                  <c:v>0.1825938566552901</c:v>
                </c:pt>
                <c:pt idx="3">
                  <c:v>0.1606837606837607</c:v>
                </c:pt>
                <c:pt idx="4">
                  <c:v>0.15</c:v>
                </c:pt>
                <c:pt idx="5">
                  <c:v>0.10472001353408898</c:v>
                </c:pt>
                <c:pt idx="6">
                  <c:v>0.14485462750610342</c:v>
                </c:pt>
                <c:pt idx="7">
                  <c:v>0.14152265296590377</c:v>
                </c:pt>
                <c:pt idx="8">
                  <c:v>0.15816315953146057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6.3866584311303279E-2</c:v>
                </c:pt>
                <c:pt idx="1">
                  <c:v>6.5613094398193877E-2</c:v>
                </c:pt>
                <c:pt idx="2">
                  <c:v>0.10921501706484642</c:v>
                </c:pt>
                <c:pt idx="3">
                  <c:v>4.2735042735042736E-2</c:v>
                </c:pt>
                <c:pt idx="4">
                  <c:v>0.11620689655172414</c:v>
                </c:pt>
                <c:pt idx="5">
                  <c:v>0.10099813906276434</c:v>
                </c:pt>
                <c:pt idx="6">
                  <c:v>0.10446104904934526</c:v>
                </c:pt>
                <c:pt idx="7">
                  <c:v>7.3096683792620271E-2</c:v>
                </c:pt>
                <c:pt idx="8">
                  <c:v>8.7654193013372031E-2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0.1294626312538604</c:v>
                </c:pt>
                <c:pt idx="1">
                  <c:v>0.12346550021165514</c:v>
                </c:pt>
                <c:pt idx="2">
                  <c:v>0.14014505119453924</c:v>
                </c:pt>
                <c:pt idx="3">
                  <c:v>0.20968660968660968</c:v>
                </c:pt>
                <c:pt idx="4">
                  <c:v>0.13034482758620689</c:v>
                </c:pt>
                <c:pt idx="5">
                  <c:v>0.1669768228726104</c:v>
                </c:pt>
                <c:pt idx="6">
                  <c:v>0.12983650218243692</c:v>
                </c:pt>
                <c:pt idx="7">
                  <c:v>0.18005604857543203</c:v>
                </c:pt>
                <c:pt idx="8">
                  <c:v>0.14178501088421272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160912"/>
        <c:axId val="349161304"/>
      </c:barChart>
      <c:catAx>
        <c:axId val="349160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49161304"/>
        <c:crosses val="autoZero"/>
        <c:auto val="1"/>
        <c:lblAlgn val="ctr"/>
        <c:lblOffset val="100"/>
        <c:noMultiLvlLbl val="0"/>
      </c:catAx>
      <c:valAx>
        <c:axId val="34916130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49160912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0.36457950713438425</c:v>
                </c:pt>
                <c:pt idx="1">
                  <c:v>0.41691164042496409</c:v>
                </c:pt>
                <c:pt idx="2">
                  <c:v>0.33438970052174294</c:v>
                </c:pt>
                <c:pt idx="3">
                  <c:v>0.31965526738588684</c:v>
                </c:pt>
                <c:pt idx="4">
                  <c:v>0.37645911579677377</c:v>
                </c:pt>
                <c:pt idx="5">
                  <c:v>0.35637245278495555</c:v>
                </c:pt>
                <c:pt idx="6">
                  <c:v>0.38039372891166184</c:v>
                </c:pt>
                <c:pt idx="7">
                  <c:v>0.35851604097035811</c:v>
                </c:pt>
                <c:pt idx="8">
                  <c:v>0.37003242749005938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3.4772075906126278E-2</c:v>
                </c:pt>
                <c:pt idx="1">
                  <c:v>3.676064238478418E-2</c:v>
                </c:pt>
                <c:pt idx="2">
                  <c:v>3.0440310113405755E-2</c:v>
                </c:pt>
                <c:pt idx="3">
                  <c:v>2.6799526890895577E-2</c:v>
                </c:pt>
                <c:pt idx="4">
                  <c:v>2.8033296410852334E-2</c:v>
                </c:pt>
                <c:pt idx="5">
                  <c:v>1.7753776424789602E-2</c:v>
                </c:pt>
                <c:pt idx="6">
                  <c:v>2.4434040720526774E-2</c:v>
                </c:pt>
                <c:pt idx="7">
                  <c:v>2.5768754525034854E-2</c:v>
                </c:pt>
                <c:pt idx="8">
                  <c:v>2.7777150891993917E-2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0.14957110638531887</c:v>
                </c:pt>
                <c:pt idx="1">
                  <c:v>0.14580377589185284</c:v>
                </c:pt>
                <c:pt idx="2">
                  <c:v>0.22704104567348762</c:v>
                </c:pt>
                <c:pt idx="3">
                  <c:v>8.1205889632693734E-2</c:v>
                </c:pt>
                <c:pt idx="4">
                  <c:v>0.21727843753984949</c:v>
                </c:pt>
                <c:pt idx="5">
                  <c:v>0.19376914371104398</c:v>
                </c:pt>
                <c:pt idx="6">
                  <c:v>0.22406355427799293</c:v>
                </c:pt>
                <c:pt idx="7">
                  <c:v>0.13037611319915682</c:v>
                </c:pt>
                <c:pt idx="8">
                  <c:v>0.18325393855947944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0.45107731057417055</c:v>
                </c:pt>
                <c:pt idx="1">
                  <c:v>0.40052394129839897</c:v>
                </c:pt>
                <c:pt idx="2">
                  <c:v>0.40812894369136382</c:v>
                </c:pt>
                <c:pt idx="3">
                  <c:v>0.57233931609052391</c:v>
                </c:pt>
                <c:pt idx="4">
                  <c:v>0.37822915025252435</c:v>
                </c:pt>
                <c:pt idx="5">
                  <c:v>0.43210462707921088</c:v>
                </c:pt>
                <c:pt idx="6">
                  <c:v>0.37110867608981835</c:v>
                </c:pt>
                <c:pt idx="7">
                  <c:v>0.48533909130545022</c:v>
                </c:pt>
                <c:pt idx="8">
                  <c:v>0.41893648305846737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162872"/>
        <c:axId val="349164832"/>
      </c:barChart>
      <c:catAx>
        <c:axId val="349162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49164832"/>
        <c:crosses val="autoZero"/>
        <c:auto val="1"/>
        <c:lblAlgn val="ctr"/>
        <c:lblOffset val="100"/>
        <c:noMultiLvlLbl val="0"/>
      </c:catAx>
      <c:valAx>
        <c:axId val="3491648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49162872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279720.87999999995</c:v>
                </c:pt>
                <c:pt idx="1">
                  <c:v>16616.499999999996</c:v>
                </c:pt>
                <c:pt idx="2">
                  <c:v>82098.599999999977</c:v>
                </c:pt>
                <c:pt idx="3">
                  <c:v>12435.98</c:v>
                </c:pt>
                <c:pt idx="4">
                  <c:v>40033.629999999997</c:v>
                </c:pt>
                <c:pt idx="5">
                  <c:v>693935.80000000016</c:v>
                </c:pt>
                <c:pt idx="6">
                  <c:v>244580.32</c:v>
                </c:pt>
                <c:pt idx="7">
                  <c:v>123942.34</c:v>
                </c:pt>
                <c:pt idx="8">
                  <c:v>10169.34</c:v>
                </c:pt>
                <c:pt idx="9">
                  <c:v>0</c:v>
                </c:pt>
                <c:pt idx="10">
                  <c:v>108358.50000000001</c:v>
                </c:pt>
                <c:pt idx="11">
                  <c:v>224342.45999999996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433712"/>
        <c:axId val="34843018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4639</c:v>
                </c:pt>
                <c:pt idx="1">
                  <c:v>238</c:v>
                </c:pt>
                <c:pt idx="2">
                  <c:v>1726</c:v>
                </c:pt>
                <c:pt idx="3">
                  <c:v>298</c:v>
                </c:pt>
                <c:pt idx="4">
                  <c:v>3308</c:v>
                </c:pt>
                <c:pt idx="5">
                  <c:v>6050</c:v>
                </c:pt>
                <c:pt idx="6">
                  <c:v>2825</c:v>
                </c:pt>
                <c:pt idx="7">
                  <c:v>868</c:v>
                </c:pt>
                <c:pt idx="8">
                  <c:v>114</c:v>
                </c:pt>
                <c:pt idx="9">
                  <c:v>0</c:v>
                </c:pt>
                <c:pt idx="10">
                  <c:v>8428</c:v>
                </c:pt>
                <c:pt idx="11">
                  <c:v>1045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164048"/>
        <c:axId val="349164440"/>
      </c:lineChart>
      <c:catAx>
        <c:axId val="34916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49164440"/>
        <c:crosses val="autoZero"/>
        <c:auto val="1"/>
        <c:lblAlgn val="ctr"/>
        <c:lblOffset val="100"/>
        <c:noMultiLvlLbl val="0"/>
      </c:catAx>
      <c:valAx>
        <c:axId val="3491644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9164048"/>
        <c:crosses val="autoZero"/>
        <c:crossBetween val="between"/>
      </c:valAx>
      <c:valAx>
        <c:axId val="34843018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48433712"/>
        <c:crosses val="max"/>
        <c:crossBetween val="between"/>
      </c:valAx>
      <c:catAx>
        <c:axId val="34843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84301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72.88</c:v>
                </c:pt>
                <c:pt idx="2">
                  <c:v>15831.61</c:v>
                </c:pt>
                <c:pt idx="3">
                  <c:v>3275.0099999999993</c:v>
                </c:pt>
                <c:pt idx="4">
                  <c:v>3676.6900000000014</c:v>
                </c:pt>
                <c:pt idx="5">
                  <c:v>0</c:v>
                </c:pt>
                <c:pt idx="6">
                  <c:v>66194.66</c:v>
                </c:pt>
                <c:pt idx="7">
                  <c:v>1216.7599999999998</c:v>
                </c:pt>
                <c:pt idx="8">
                  <c:v>555.74</c:v>
                </c:pt>
                <c:pt idx="9">
                  <c:v>0</c:v>
                </c:pt>
                <c:pt idx="10">
                  <c:v>26103.14</c:v>
                </c:pt>
                <c:pt idx="11">
                  <c:v>20913.750000000004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433320"/>
        <c:axId val="34843096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511</c:v>
                </c:pt>
                <c:pt idx="3">
                  <c:v>86</c:v>
                </c:pt>
                <c:pt idx="4">
                  <c:v>346</c:v>
                </c:pt>
                <c:pt idx="5">
                  <c:v>0</c:v>
                </c:pt>
                <c:pt idx="6">
                  <c:v>1971</c:v>
                </c:pt>
                <c:pt idx="7">
                  <c:v>31</c:v>
                </c:pt>
                <c:pt idx="8">
                  <c:v>10</c:v>
                </c:pt>
                <c:pt idx="9">
                  <c:v>0</c:v>
                </c:pt>
                <c:pt idx="10">
                  <c:v>4424</c:v>
                </c:pt>
                <c:pt idx="11">
                  <c:v>248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432928"/>
        <c:axId val="348435672"/>
      </c:lineChart>
      <c:catAx>
        <c:axId val="34843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48435672"/>
        <c:crosses val="autoZero"/>
        <c:auto val="1"/>
        <c:lblAlgn val="ctr"/>
        <c:lblOffset val="100"/>
        <c:noMultiLvlLbl val="0"/>
      </c:catAx>
      <c:valAx>
        <c:axId val="34843567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48432928"/>
        <c:crosses val="autoZero"/>
        <c:crossBetween val="between"/>
      </c:valAx>
      <c:valAx>
        <c:axId val="34843096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48433320"/>
        <c:crosses val="max"/>
        <c:crossBetween val="between"/>
      </c:valAx>
      <c:catAx>
        <c:axId val="348433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84309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05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34.1%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25.5%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53.6%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57.5%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54.8%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59.9%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56.6%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41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 x14ac:dyDescent="0.2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 x14ac:dyDescent="0.2">
      <c r="B5" s="17" t="s">
        <v>17</v>
      </c>
      <c r="C5" s="29">
        <f>SUM(C6:C13)</f>
        <v>702427</v>
      </c>
      <c r="D5" s="30">
        <f>SUM(E5:F5)</f>
        <v>219992</v>
      </c>
      <c r="E5" s="31">
        <f>SUM(E6:E13)</f>
        <v>110200</v>
      </c>
      <c r="F5" s="32">
        <f t="shared" ref="F5:G5" si="0">SUM(F6:F13)</f>
        <v>109792</v>
      </c>
      <c r="G5" s="29">
        <f t="shared" si="0"/>
        <v>218637</v>
      </c>
      <c r="H5" s="33">
        <f>D5/C5</f>
        <v>0.31318841673227255</v>
      </c>
      <c r="I5" s="26"/>
      <c r="J5" s="24">
        <f t="shared" ref="J5:J13" si="1">C5-D5-G5</f>
        <v>263798</v>
      </c>
      <c r="K5" s="58">
        <f>E5/C5</f>
        <v>0.15688463000425668</v>
      </c>
      <c r="L5" s="58">
        <f>F5/C5</f>
        <v>0.15630378672801587</v>
      </c>
    </row>
    <row r="6" spans="1:12" ht="20.100000000000001" customHeight="1" thickTop="1" x14ac:dyDescent="0.15">
      <c r="B6" s="18" t="s">
        <v>18</v>
      </c>
      <c r="C6" s="34">
        <v>187357</v>
      </c>
      <c r="D6" s="35">
        <f t="shared" ref="D6:D13" si="2">SUM(E6:F6)</f>
        <v>45052</v>
      </c>
      <c r="E6" s="36">
        <v>24288</v>
      </c>
      <c r="F6" s="37">
        <v>20764</v>
      </c>
      <c r="G6" s="34">
        <v>61104</v>
      </c>
      <c r="H6" s="38">
        <f t="shared" ref="H6:H13" si="3">D6/C6</f>
        <v>0.24046072471271424</v>
      </c>
      <c r="I6" s="26"/>
      <c r="J6" s="24">
        <f t="shared" si="1"/>
        <v>81201</v>
      </c>
      <c r="K6" s="58">
        <f t="shared" ref="K6:K13" si="4">E6/C6</f>
        <v>0.12963486819280839</v>
      </c>
      <c r="L6" s="58">
        <f t="shared" ref="L6:L13" si="5">F6/C6</f>
        <v>0.11082585651990585</v>
      </c>
    </row>
    <row r="7" spans="1:12" ht="20.100000000000001" customHeight="1" x14ac:dyDescent="0.15">
      <c r="B7" s="19" t="s">
        <v>19</v>
      </c>
      <c r="C7" s="39">
        <v>92730</v>
      </c>
      <c r="D7" s="40">
        <f t="shared" si="2"/>
        <v>30547</v>
      </c>
      <c r="E7" s="41">
        <v>14988</v>
      </c>
      <c r="F7" s="42">
        <v>15559</v>
      </c>
      <c r="G7" s="39">
        <v>28772</v>
      </c>
      <c r="H7" s="43">
        <f t="shared" si="3"/>
        <v>0.3294187425860024</v>
      </c>
      <c r="I7" s="26"/>
      <c r="J7" s="24">
        <f t="shared" si="1"/>
        <v>33411</v>
      </c>
      <c r="K7" s="58">
        <f t="shared" si="4"/>
        <v>0.1616305402782271</v>
      </c>
      <c r="L7" s="58">
        <f t="shared" si="5"/>
        <v>0.16778820230777527</v>
      </c>
    </row>
    <row r="8" spans="1:12" ht="20.100000000000001" customHeight="1" x14ac:dyDescent="0.15">
      <c r="B8" s="19" t="s">
        <v>20</v>
      </c>
      <c r="C8" s="39">
        <v>50997</v>
      </c>
      <c r="D8" s="40">
        <f t="shared" si="2"/>
        <v>18849</v>
      </c>
      <c r="E8" s="41">
        <v>9391</v>
      </c>
      <c r="F8" s="42">
        <v>9458</v>
      </c>
      <c r="G8" s="39">
        <v>15030</v>
      </c>
      <c r="H8" s="43">
        <f t="shared" si="3"/>
        <v>0.36960997705747395</v>
      </c>
      <c r="I8" s="26"/>
      <c r="J8" s="24">
        <f t="shared" si="1"/>
        <v>17118</v>
      </c>
      <c r="K8" s="58">
        <f t="shared" si="4"/>
        <v>0.18414808714238093</v>
      </c>
      <c r="L8" s="58">
        <f t="shared" si="5"/>
        <v>0.18546188991509305</v>
      </c>
    </row>
    <row r="9" spans="1:12" ht="20.100000000000001" customHeight="1" x14ac:dyDescent="0.15">
      <c r="B9" s="19" t="s">
        <v>21</v>
      </c>
      <c r="C9" s="39">
        <v>31969</v>
      </c>
      <c r="D9" s="40">
        <f t="shared" si="2"/>
        <v>9820</v>
      </c>
      <c r="E9" s="41">
        <v>5106</v>
      </c>
      <c r="F9" s="42">
        <v>4714</v>
      </c>
      <c r="G9" s="39">
        <v>10125</v>
      </c>
      <c r="H9" s="43">
        <f t="shared" si="3"/>
        <v>0.3071725734305108</v>
      </c>
      <c r="I9" s="26"/>
      <c r="J9" s="24">
        <f t="shared" si="1"/>
        <v>12024</v>
      </c>
      <c r="K9" s="58">
        <f t="shared" si="4"/>
        <v>0.1597172260627483</v>
      </c>
      <c r="L9" s="58">
        <f t="shared" si="5"/>
        <v>0.14745534736776253</v>
      </c>
    </row>
    <row r="10" spans="1:12" ht="20.100000000000001" customHeight="1" x14ac:dyDescent="0.15">
      <c r="B10" s="19" t="s">
        <v>22</v>
      </c>
      <c r="C10" s="39">
        <v>44910</v>
      </c>
      <c r="D10" s="40">
        <f t="shared" si="2"/>
        <v>14394</v>
      </c>
      <c r="E10" s="41">
        <v>7012</v>
      </c>
      <c r="F10" s="42">
        <v>7382</v>
      </c>
      <c r="G10" s="39">
        <v>13874</v>
      </c>
      <c r="H10" s="43">
        <f t="shared" si="3"/>
        <v>0.3205076820307281</v>
      </c>
      <c r="I10" s="26"/>
      <c r="J10" s="24">
        <f t="shared" si="1"/>
        <v>16642</v>
      </c>
      <c r="K10" s="58">
        <f t="shared" si="4"/>
        <v>0.15613449120463149</v>
      </c>
      <c r="L10" s="58">
        <f t="shared" si="5"/>
        <v>0.16437319082609664</v>
      </c>
    </row>
    <row r="11" spans="1:12" ht="20.100000000000001" customHeight="1" x14ac:dyDescent="0.15">
      <c r="B11" s="19" t="s">
        <v>23</v>
      </c>
      <c r="C11" s="39">
        <v>99238</v>
      </c>
      <c r="D11" s="40">
        <f t="shared" si="2"/>
        <v>31384</v>
      </c>
      <c r="E11" s="41">
        <v>15162</v>
      </c>
      <c r="F11" s="42">
        <v>16222</v>
      </c>
      <c r="G11" s="39">
        <v>31766</v>
      </c>
      <c r="H11" s="43">
        <f t="shared" si="3"/>
        <v>0.3162498236562607</v>
      </c>
      <c r="I11" s="26"/>
      <c r="J11" s="24">
        <f t="shared" si="1"/>
        <v>36088</v>
      </c>
      <c r="K11" s="58">
        <f t="shared" si="4"/>
        <v>0.15278421572381548</v>
      </c>
      <c r="L11" s="58">
        <f t="shared" si="5"/>
        <v>0.16346560793244524</v>
      </c>
    </row>
    <row r="12" spans="1:12" ht="20.100000000000001" customHeight="1" x14ac:dyDescent="0.15">
      <c r="B12" s="19" t="s">
        <v>24</v>
      </c>
      <c r="C12" s="39">
        <v>137299</v>
      </c>
      <c r="D12" s="40">
        <f t="shared" si="2"/>
        <v>49482</v>
      </c>
      <c r="E12" s="41">
        <v>24724</v>
      </c>
      <c r="F12" s="42">
        <v>24758</v>
      </c>
      <c r="G12" s="39">
        <v>40519</v>
      </c>
      <c r="H12" s="43">
        <f t="shared" si="3"/>
        <v>0.36039592422377437</v>
      </c>
      <c r="I12" s="26"/>
      <c r="J12" s="24">
        <f t="shared" si="1"/>
        <v>47298</v>
      </c>
      <c r="K12" s="58">
        <f t="shared" si="4"/>
        <v>0.18007414474977967</v>
      </c>
      <c r="L12" s="58">
        <f t="shared" si="5"/>
        <v>0.18032177947399472</v>
      </c>
    </row>
    <row r="13" spans="1:12" ht="20.100000000000001" customHeight="1" x14ac:dyDescent="0.15">
      <c r="B13" s="19" t="s">
        <v>25</v>
      </c>
      <c r="C13" s="39">
        <v>57927</v>
      </c>
      <c r="D13" s="40">
        <f t="shared" si="2"/>
        <v>20464</v>
      </c>
      <c r="E13" s="41">
        <v>9529</v>
      </c>
      <c r="F13" s="42">
        <v>10935</v>
      </c>
      <c r="G13" s="39">
        <v>17447</v>
      </c>
      <c r="H13" s="43">
        <f t="shared" si="3"/>
        <v>0.35327222193450375</v>
      </c>
      <c r="I13" s="26"/>
      <c r="J13" s="24">
        <f t="shared" si="1"/>
        <v>20016</v>
      </c>
      <c r="K13" s="58">
        <f t="shared" si="4"/>
        <v>0.16450014673640961</v>
      </c>
      <c r="L13" s="58">
        <f t="shared" si="5"/>
        <v>0.18877207519809416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43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 x14ac:dyDescent="0.15">
      <c r="B4" s="190" t="s">
        <v>67</v>
      </c>
      <c r="C4" s="191"/>
      <c r="D4" s="45">
        <f>SUM(D5:D7)</f>
        <v>7368</v>
      </c>
      <c r="E4" s="46">
        <f t="shared" ref="E4:K4" si="0">SUM(E5:E7)</f>
        <v>5363</v>
      </c>
      <c r="F4" s="46">
        <f t="shared" si="0"/>
        <v>8592</v>
      </c>
      <c r="G4" s="46">
        <f t="shared" si="0"/>
        <v>5210</v>
      </c>
      <c r="H4" s="46">
        <f t="shared" si="0"/>
        <v>4333</v>
      </c>
      <c r="I4" s="46">
        <f t="shared" si="0"/>
        <v>5250</v>
      </c>
      <c r="J4" s="45">
        <f t="shared" si="0"/>
        <v>3053</v>
      </c>
      <c r="K4" s="47">
        <f t="shared" si="0"/>
        <v>39169</v>
      </c>
      <c r="L4" s="55">
        <f>K4/人口統計!D5</f>
        <v>0.17804738354121968</v>
      </c>
    </row>
    <row r="5" spans="1:12" ht="20.100000000000001" customHeight="1" x14ac:dyDescent="0.15">
      <c r="B5" s="117"/>
      <c r="C5" s="118" t="s">
        <v>15</v>
      </c>
      <c r="D5" s="48">
        <v>923</v>
      </c>
      <c r="E5" s="49">
        <v>811</v>
      </c>
      <c r="F5" s="49">
        <v>765</v>
      </c>
      <c r="G5" s="49">
        <v>603</v>
      </c>
      <c r="H5" s="49">
        <v>502</v>
      </c>
      <c r="I5" s="49">
        <v>493</v>
      </c>
      <c r="J5" s="48">
        <v>311</v>
      </c>
      <c r="K5" s="50">
        <f>SUM(D5:J5)</f>
        <v>4408</v>
      </c>
      <c r="L5" s="56">
        <f>K5/人口統計!D5</f>
        <v>2.0037092257900287E-2</v>
      </c>
    </row>
    <row r="6" spans="1:12" ht="20.100000000000001" customHeight="1" x14ac:dyDescent="0.15">
      <c r="B6" s="117"/>
      <c r="C6" s="118" t="s">
        <v>145</v>
      </c>
      <c r="D6" s="48">
        <v>3118</v>
      </c>
      <c r="E6" s="49">
        <v>2048</v>
      </c>
      <c r="F6" s="49">
        <v>2936</v>
      </c>
      <c r="G6" s="49">
        <v>1637</v>
      </c>
      <c r="H6" s="49">
        <v>1224</v>
      </c>
      <c r="I6" s="49">
        <v>1317</v>
      </c>
      <c r="J6" s="48">
        <v>800</v>
      </c>
      <c r="K6" s="50">
        <f>SUM(D6:J6)</f>
        <v>13080</v>
      </c>
      <c r="L6" s="56">
        <f>K6/人口統計!D5</f>
        <v>5.9456707516636967E-2</v>
      </c>
    </row>
    <row r="7" spans="1:12" ht="20.100000000000001" customHeight="1" x14ac:dyDescent="0.15">
      <c r="B7" s="117"/>
      <c r="C7" s="119" t="s">
        <v>144</v>
      </c>
      <c r="D7" s="51">
        <v>3327</v>
      </c>
      <c r="E7" s="52">
        <v>2504</v>
      </c>
      <c r="F7" s="52">
        <v>4891</v>
      </c>
      <c r="G7" s="52">
        <v>2970</v>
      </c>
      <c r="H7" s="52">
        <v>2607</v>
      </c>
      <c r="I7" s="52">
        <v>3440</v>
      </c>
      <c r="J7" s="51">
        <v>1942</v>
      </c>
      <c r="K7" s="53">
        <f>SUM(D7:J7)</f>
        <v>21681</v>
      </c>
      <c r="L7" s="57">
        <f>K7/人口統計!D5</f>
        <v>9.8553583766682426E-2</v>
      </c>
    </row>
    <row r="8" spans="1:12" ht="20.100000000000001" customHeight="1" thickBot="1" x14ac:dyDescent="0.2">
      <c r="B8" s="190" t="s">
        <v>68</v>
      </c>
      <c r="C8" s="191"/>
      <c r="D8" s="45">
        <v>74</v>
      </c>
      <c r="E8" s="46">
        <v>114</v>
      </c>
      <c r="F8" s="46">
        <v>82</v>
      </c>
      <c r="G8" s="46">
        <v>106</v>
      </c>
      <c r="H8" s="46">
        <v>81</v>
      </c>
      <c r="I8" s="46">
        <v>66</v>
      </c>
      <c r="J8" s="45">
        <v>62</v>
      </c>
      <c r="K8" s="47">
        <f>SUM(D8:J8)</f>
        <v>585</v>
      </c>
      <c r="L8" s="80"/>
    </row>
    <row r="9" spans="1:12" ht="20.100000000000001" customHeight="1" thickTop="1" x14ac:dyDescent="0.15">
      <c r="B9" s="192" t="s">
        <v>35</v>
      </c>
      <c r="C9" s="193"/>
      <c r="D9" s="35">
        <f>D4+D8</f>
        <v>7442</v>
      </c>
      <c r="E9" s="34">
        <f t="shared" ref="E9:K9" si="1">E4+E8</f>
        <v>5477</v>
      </c>
      <c r="F9" s="34">
        <f t="shared" si="1"/>
        <v>8674</v>
      </c>
      <c r="G9" s="34">
        <f t="shared" si="1"/>
        <v>5316</v>
      </c>
      <c r="H9" s="34">
        <f t="shared" si="1"/>
        <v>4414</v>
      </c>
      <c r="I9" s="34">
        <f t="shared" si="1"/>
        <v>5316</v>
      </c>
      <c r="J9" s="35">
        <f t="shared" si="1"/>
        <v>3115</v>
      </c>
      <c r="K9" s="54">
        <f t="shared" si="1"/>
        <v>39754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42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 x14ac:dyDescent="0.15">
      <c r="B24" s="194" t="s">
        <v>18</v>
      </c>
      <c r="C24" s="195"/>
      <c r="D24" s="45">
        <v>1294</v>
      </c>
      <c r="E24" s="46">
        <v>878</v>
      </c>
      <c r="F24" s="46">
        <v>1241</v>
      </c>
      <c r="G24" s="46">
        <v>809</v>
      </c>
      <c r="H24" s="46">
        <v>633</v>
      </c>
      <c r="I24" s="46">
        <v>871</v>
      </c>
      <c r="J24" s="45">
        <v>537</v>
      </c>
      <c r="K24" s="47">
        <f>SUM(D24:J24)</f>
        <v>6263</v>
      </c>
      <c r="L24" s="55">
        <f>K24/人口統計!D6</f>
        <v>0.13901713575423955</v>
      </c>
    </row>
    <row r="25" spans="1:12" ht="20.100000000000001" customHeight="1" x14ac:dyDescent="0.15">
      <c r="B25" s="198" t="s">
        <v>44</v>
      </c>
      <c r="C25" s="199"/>
      <c r="D25" s="45">
        <v>1100</v>
      </c>
      <c r="E25" s="46">
        <v>1037</v>
      </c>
      <c r="F25" s="46">
        <v>1160</v>
      </c>
      <c r="G25" s="46">
        <v>733</v>
      </c>
      <c r="H25" s="46">
        <v>589</v>
      </c>
      <c r="I25" s="46">
        <v>659</v>
      </c>
      <c r="J25" s="45">
        <v>393</v>
      </c>
      <c r="K25" s="47">
        <f t="shared" ref="K25:K31" si="2">SUM(D25:J25)</f>
        <v>5671</v>
      </c>
      <c r="L25" s="55">
        <f>K25/人口統計!D7</f>
        <v>0.18564834517301207</v>
      </c>
    </row>
    <row r="26" spans="1:12" ht="20.100000000000001" customHeight="1" x14ac:dyDescent="0.15">
      <c r="B26" s="198" t="s">
        <v>45</v>
      </c>
      <c r="C26" s="199"/>
      <c r="D26" s="45">
        <v>765</v>
      </c>
      <c r="E26" s="46">
        <v>479</v>
      </c>
      <c r="F26" s="46">
        <v>860</v>
      </c>
      <c r="G26" s="46">
        <v>539</v>
      </c>
      <c r="H26" s="46">
        <v>442</v>
      </c>
      <c r="I26" s="46">
        <v>478</v>
      </c>
      <c r="J26" s="45">
        <v>289</v>
      </c>
      <c r="K26" s="47">
        <f t="shared" si="2"/>
        <v>3852</v>
      </c>
      <c r="L26" s="55">
        <f>K26/人口統計!D8</f>
        <v>0.20436097405697914</v>
      </c>
    </row>
    <row r="27" spans="1:12" ht="20.100000000000001" customHeight="1" x14ac:dyDescent="0.15">
      <c r="B27" s="198" t="s">
        <v>46</v>
      </c>
      <c r="C27" s="199"/>
      <c r="D27" s="45">
        <v>260</v>
      </c>
      <c r="E27" s="46">
        <v>165</v>
      </c>
      <c r="F27" s="46">
        <v>342</v>
      </c>
      <c r="G27" s="46">
        <v>202</v>
      </c>
      <c r="H27" s="46">
        <v>202</v>
      </c>
      <c r="I27" s="46">
        <v>205</v>
      </c>
      <c r="J27" s="45">
        <v>108</v>
      </c>
      <c r="K27" s="47">
        <f t="shared" si="2"/>
        <v>1484</v>
      </c>
      <c r="L27" s="55">
        <f>K27/人口統計!D9</f>
        <v>0.15112016293279024</v>
      </c>
    </row>
    <row r="28" spans="1:12" ht="20.100000000000001" customHeight="1" x14ac:dyDescent="0.15">
      <c r="B28" s="198" t="s">
        <v>47</v>
      </c>
      <c r="C28" s="199"/>
      <c r="D28" s="45">
        <v>372</v>
      </c>
      <c r="E28" s="46">
        <v>268</v>
      </c>
      <c r="F28" s="46">
        <v>506</v>
      </c>
      <c r="G28" s="46">
        <v>339</v>
      </c>
      <c r="H28" s="46">
        <v>274</v>
      </c>
      <c r="I28" s="46">
        <v>347</v>
      </c>
      <c r="J28" s="45">
        <v>189</v>
      </c>
      <c r="K28" s="47">
        <f t="shared" si="2"/>
        <v>2295</v>
      </c>
      <c r="L28" s="55">
        <f>K28/人口統計!D10</f>
        <v>0.15944143393080451</v>
      </c>
    </row>
    <row r="29" spans="1:12" ht="20.100000000000001" customHeight="1" x14ac:dyDescent="0.15">
      <c r="B29" s="198" t="s">
        <v>48</v>
      </c>
      <c r="C29" s="199"/>
      <c r="D29" s="45">
        <v>814</v>
      </c>
      <c r="E29" s="46">
        <v>620</v>
      </c>
      <c r="F29" s="46">
        <v>1385</v>
      </c>
      <c r="G29" s="46">
        <v>719</v>
      </c>
      <c r="H29" s="46">
        <v>597</v>
      </c>
      <c r="I29" s="46">
        <v>722</v>
      </c>
      <c r="J29" s="45">
        <v>451</v>
      </c>
      <c r="K29" s="47">
        <f t="shared" si="2"/>
        <v>5308</v>
      </c>
      <c r="L29" s="55">
        <f>K29/人口統計!D11</f>
        <v>0.16913076726994647</v>
      </c>
    </row>
    <row r="30" spans="1:12" ht="20.100000000000001" customHeight="1" x14ac:dyDescent="0.15">
      <c r="B30" s="198" t="s">
        <v>49</v>
      </c>
      <c r="C30" s="199"/>
      <c r="D30" s="45">
        <v>2295</v>
      </c>
      <c r="E30" s="46">
        <v>1535</v>
      </c>
      <c r="F30" s="46">
        <v>2259</v>
      </c>
      <c r="G30" s="46">
        <v>1411</v>
      </c>
      <c r="H30" s="46">
        <v>1245</v>
      </c>
      <c r="I30" s="46">
        <v>1421</v>
      </c>
      <c r="J30" s="45">
        <v>748</v>
      </c>
      <c r="K30" s="47">
        <f t="shared" si="2"/>
        <v>10914</v>
      </c>
      <c r="L30" s="55">
        <f>K30/人口統計!D12</f>
        <v>0.22056505395901541</v>
      </c>
    </row>
    <row r="31" spans="1:12" ht="20.100000000000001" customHeight="1" thickBot="1" x14ac:dyDescent="0.2">
      <c r="B31" s="194" t="s">
        <v>25</v>
      </c>
      <c r="C31" s="195"/>
      <c r="D31" s="45">
        <v>468</v>
      </c>
      <c r="E31" s="46">
        <v>381</v>
      </c>
      <c r="F31" s="46">
        <v>839</v>
      </c>
      <c r="G31" s="46">
        <v>458</v>
      </c>
      <c r="H31" s="46">
        <v>351</v>
      </c>
      <c r="I31" s="46">
        <v>547</v>
      </c>
      <c r="J31" s="45">
        <v>338</v>
      </c>
      <c r="K31" s="47">
        <f t="shared" si="2"/>
        <v>3382</v>
      </c>
      <c r="L31" s="59">
        <f>K31/人口統計!D13</f>
        <v>0.16526583268178263</v>
      </c>
    </row>
    <row r="32" spans="1:12" ht="20.100000000000001" customHeight="1" thickTop="1" x14ac:dyDescent="0.15">
      <c r="B32" s="196" t="s">
        <v>50</v>
      </c>
      <c r="C32" s="197"/>
      <c r="D32" s="35">
        <f>SUM(D24:D31)</f>
        <v>7368</v>
      </c>
      <c r="E32" s="34">
        <f t="shared" ref="E32:J32" si="3">SUM(E24:E31)</f>
        <v>5363</v>
      </c>
      <c r="F32" s="34">
        <f t="shared" si="3"/>
        <v>8592</v>
      </c>
      <c r="G32" s="34">
        <f t="shared" si="3"/>
        <v>5210</v>
      </c>
      <c r="H32" s="34">
        <f t="shared" si="3"/>
        <v>4333</v>
      </c>
      <c r="I32" s="34">
        <f t="shared" si="3"/>
        <v>5250</v>
      </c>
      <c r="J32" s="35">
        <f t="shared" si="3"/>
        <v>3053</v>
      </c>
      <c r="K32" s="54">
        <f>SUM(K24:K31)</f>
        <v>39169</v>
      </c>
      <c r="L32" s="60">
        <f>K32/人口統計!D5</f>
        <v>0.17804738354121968</v>
      </c>
    </row>
    <row r="33" spans="3:3" ht="20.100000000000001" customHeight="1" x14ac:dyDescent="0.15">
      <c r="C33" s="14" t="s">
        <v>51</v>
      </c>
    </row>
    <row r="34" spans="3:3" ht="20.100000000000001" customHeight="1" x14ac:dyDescent="0.15"/>
    <row r="35" spans="3:3" ht="20.100000000000001" customHeight="1" x14ac:dyDescent="0.15"/>
    <row r="36" spans="3:3" ht="20.100000000000001" customHeight="1" x14ac:dyDescent="0.15"/>
    <row r="37" spans="3:3" ht="20.100000000000001" customHeight="1" x14ac:dyDescent="0.15"/>
    <row r="38" spans="3:3" ht="20.100000000000001" customHeight="1" x14ac:dyDescent="0.15"/>
    <row r="39" spans="3:3" ht="20.100000000000001" customHeight="1" x14ac:dyDescent="0.15"/>
    <row r="40" spans="3:3" ht="20.100000000000001" customHeight="1" x14ac:dyDescent="0.15"/>
    <row r="41" spans="3:3" ht="20.100000000000001" customHeight="1" x14ac:dyDescent="0.15"/>
    <row r="42" spans="3:3" ht="20.100000000000001" customHeight="1" x14ac:dyDescent="0.15"/>
    <row r="43" spans="3:3" ht="20.100000000000001" customHeight="1" x14ac:dyDescent="0.15"/>
    <row r="44" spans="3:3" ht="20.100000000000001" customHeight="1" x14ac:dyDescent="0.15"/>
    <row r="45" spans="3:3" ht="20.100000000000001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12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53</v>
      </c>
    </row>
    <row r="2" spans="1:19" ht="20.100000000000001" customHeight="1" x14ac:dyDescent="0.15"/>
    <row r="3" spans="1:19" ht="20.100000000000001" customHeight="1" thickBot="1" x14ac:dyDescent="0.2">
      <c r="B3" s="200"/>
      <c r="C3" s="200"/>
      <c r="D3" s="200" t="s">
        <v>122</v>
      </c>
      <c r="E3" s="200"/>
      <c r="F3" s="200" t="s">
        <v>123</v>
      </c>
      <c r="G3" s="200"/>
      <c r="H3" s="200" t="s">
        <v>124</v>
      </c>
      <c r="I3" s="200"/>
      <c r="J3" s="200" t="s">
        <v>125</v>
      </c>
      <c r="K3" s="200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 x14ac:dyDescent="0.2">
      <c r="B4" s="201"/>
      <c r="C4" s="201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04" t="s">
        <v>114</v>
      </c>
      <c r="C5" s="204"/>
      <c r="D5" s="150">
        <v>5009</v>
      </c>
      <c r="E5" s="149">
        <v>274788.15000000002</v>
      </c>
      <c r="F5" s="151">
        <v>1521</v>
      </c>
      <c r="G5" s="152">
        <v>26208.15</v>
      </c>
      <c r="H5" s="150">
        <v>517</v>
      </c>
      <c r="I5" s="149">
        <v>112733.62</v>
      </c>
      <c r="J5" s="151">
        <v>1048</v>
      </c>
      <c r="K5" s="152">
        <v>339982.63000000012</v>
      </c>
      <c r="M5" s="162">
        <f>Q5+Q7</f>
        <v>37168</v>
      </c>
      <c r="N5" s="121" t="s">
        <v>108</v>
      </c>
      <c r="O5" s="122"/>
      <c r="P5" s="134"/>
      <c r="Q5" s="123">
        <v>29539</v>
      </c>
      <c r="R5" s="124">
        <v>1836234.3499999999</v>
      </c>
      <c r="S5" s="124">
        <f>R5/Q5*100</f>
        <v>6216.3050543349464</v>
      </c>
    </row>
    <row r="6" spans="1:19" ht="20.100000000000001" customHeight="1" x14ac:dyDescent="0.15">
      <c r="B6" s="202" t="s">
        <v>115</v>
      </c>
      <c r="C6" s="202"/>
      <c r="D6" s="153">
        <v>4395</v>
      </c>
      <c r="E6" s="154">
        <v>277395.07</v>
      </c>
      <c r="F6" s="155">
        <v>1352</v>
      </c>
      <c r="G6" s="156">
        <v>24458.95</v>
      </c>
      <c r="H6" s="153">
        <v>465</v>
      </c>
      <c r="I6" s="154">
        <v>97011.560000000012</v>
      </c>
      <c r="J6" s="155">
        <v>875</v>
      </c>
      <c r="K6" s="156">
        <v>266491.40000000002</v>
      </c>
      <c r="M6" s="58"/>
      <c r="N6" s="125"/>
      <c r="O6" s="94" t="s">
        <v>105</v>
      </c>
      <c r="P6" s="107"/>
      <c r="Q6" s="98">
        <f>Q5/Q$13</f>
        <v>0.6123976365709547</v>
      </c>
      <c r="R6" s="99">
        <f>R5/R$13</f>
        <v>0.37003242749005938</v>
      </c>
      <c r="S6" s="100" t="s">
        <v>107</v>
      </c>
    </row>
    <row r="7" spans="1:19" ht="20.100000000000001" customHeight="1" x14ac:dyDescent="0.15">
      <c r="B7" s="202" t="s">
        <v>116</v>
      </c>
      <c r="C7" s="202"/>
      <c r="D7" s="153">
        <v>2663</v>
      </c>
      <c r="E7" s="154">
        <v>170758.03</v>
      </c>
      <c r="F7" s="155">
        <v>856</v>
      </c>
      <c r="G7" s="156">
        <v>15544.52</v>
      </c>
      <c r="H7" s="153">
        <v>512</v>
      </c>
      <c r="I7" s="154">
        <v>115939.81999999996</v>
      </c>
      <c r="J7" s="155">
        <v>657</v>
      </c>
      <c r="K7" s="156">
        <v>208413.4</v>
      </c>
      <c r="M7" s="58"/>
      <c r="N7" s="126" t="s">
        <v>109</v>
      </c>
      <c r="O7" s="127"/>
      <c r="P7" s="135"/>
      <c r="Q7" s="128">
        <v>7629</v>
      </c>
      <c r="R7" s="129">
        <v>137840.23999999996</v>
      </c>
      <c r="S7" s="129">
        <f>R7/Q7*100</f>
        <v>1806.7930266089913</v>
      </c>
    </row>
    <row r="8" spans="1:19" ht="20.100000000000001" customHeight="1" x14ac:dyDescent="0.15">
      <c r="B8" s="202" t="s">
        <v>117</v>
      </c>
      <c r="C8" s="202"/>
      <c r="D8" s="153">
        <v>1030</v>
      </c>
      <c r="E8" s="154">
        <v>62081.250000000007</v>
      </c>
      <c r="F8" s="155">
        <v>282</v>
      </c>
      <c r="G8" s="156">
        <v>5204.8199999999988</v>
      </c>
      <c r="H8" s="153">
        <v>75</v>
      </c>
      <c r="I8" s="154">
        <v>15771.25</v>
      </c>
      <c r="J8" s="155">
        <v>368</v>
      </c>
      <c r="K8" s="156">
        <v>111155.81000000001</v>
      </c>
      <c r="L8" s="89"/>
      <c r="M8" s="88"/>
      <c r="N8" s="130"/>
      <c r="O8" s="94" t="s">
        <v>105</v>
      </c>
      <c r="P8" s="107"/>
      <c r="Q8" s="98">
        <f>Q7/Q$13</f>
        <v>0.15816315953146057</v>
      </c>
      <c r="R8" s="99">
        <f>R7/R$13</f>
        <v>2.7777150891993917E-2</v>
      </c>
      <c r="S8" s="100" t="s">
        <v>106</v>
      </c>
    </row>
    <row r="9" spans="1:19" ht="20.100000000000001" customHeight="1" x14ac:dyDescent="0.15">
      <c r="B9" s="202" t="s">
        <v>118</v>
      </c>
      <c r="C9" s="202"/>
      <c r="D9" s="153">
        <v>1750</v>
      </c>
      <c r="E9" s="154">
        <v>116729.82999999999</v>
      </c>
      <c r="F9" s="155">
        <v>435</v>
      </c>
      <c r="G9" s="156">
        <v>8692.3700000000008</v>
      </c>
      <c r="H9" s="153">
        <v>337</v>
      </c>
      <c r="I9" s="154">
        <v>67372.19</v>
      </c>
      <c r="J9" s="155">
        <v>378</v>
      </c>
      <c r="K9" s="156">
        <v>117278.67</v>
      </c>
      <c r="L9" s="89"/>
      <c r="M9" s="88"/>
      <c r="N9" s="126" t="s">
        <v>110</v>
      </c>
      <c r="O9" s="127"/>
      <c r="P9" s="135"/>
      <c r="Q9" s="128">
        <v>4228</v>
      </c>
      <c r="R9" s="129">
        <v>909372.12999999954</v>
      </c>
      <c r="S9" s="129">
        <f>R9/Q9*100</f>
        <v>21508.32852412487</v>
      </c>
    </row>
    <row r="10" spans="1:19" ht="20.100000000000001" customHeight="1" x14ac:dyDescent="0.15">
      <c r="B10" s="202" t="s">
        <v>119</v>
      </c>
      <c r="C10" s="202"/>
      <c r="D10" s="153">
        <v>3708</v>
      </c>
      <c r="E10" s="154">
        <v>249854.48000000004</v>
      </c>
      <c r="F10" s="155">
        <v>619</v>
      </c>
      <c r="G10" s="156">
        <v>12447.26</v>
      </c>
      <c r="H10" s="153">
        <v>597</v>
      </c>
      <c r="I10" s="154">
        <v>135852.5</v>
      </c>
      <c r="J10" s="155">
        <v>987</v>
      </c>
      <c r="K10" s="156">
        <v>302950.68</v>
      </c>
      <c r="L10" s="89"/>
      <c r="M10" s="88"/>
      <c r="N10" s="95"/>
      <c r="O10" s="94" t="s">
        <v>105</v>
      </c>
      <c r="P10" s="107"/>
      <c r="Q10" s="98">
        <f>Q9/Q$13</f>
        <v>8.7654193013372031E-2</v>
      </c>
      <c r="R10" s="99">
        <f>R9/R$13</f>
        <v>0.18325393855947944</v>
      </c>
      <c r="S10" s="100" t="s">
        <v>106</v>
      </c>
    </row>
    <row r="11" spans="1:19" ht="20.100000000000001" customHeight="1" x14ac:dyDescent="0.15">
      <c r="B11" s="202" t="s">
        <v>120</v>
      </c>
      <c r="C11" s="202"/>
      <c r="D11" s="153">
        <v>8392</v>
      </c>
      <c r="E11" s="154">
        <v>513467.15999999963</v>
      </c>
      <c r="F11" s="155">
        <v>1958</v>
      </c>
      <c r="G11" s="156">
        <v>32981.82</v>
      </c>
      <c r="H11" s="153">
        <v>1412</v>
      </c>
      <c r="I11" s="154">
        <v>302447.87999999989</v>
      </c>
      <c r="J11" s="155">
        <v>1755</v>
      </c>
      <c r="K11" s="156">
        <v>500933.90999999992</v>
      </c>
      <c r="L11" s="89"/>
      <c r="M11" s="88"/>
      <c r="N11" s="126" t="s">
        <v>111</v>
      </c>
      <c r="O11" s="127"/>
      <c r="P11" s="135"/>
      <c r="Q11" s="101">
        <v>6839</v>
      </c>
      <c r="R11" s="102">
        <v>2078913.91</v>
      </c>
      <c r="S11" s="102">
        <f>R11/Q11*100</f>
        <v>30397.922357069747</v>
      </c>
    </row>
    <row r="12" spans="1:19" ht="20.100000000000001" customHeight="1" thickBot="1" x14ac:dyDescent="0.2">
      <c r="B12" s="203" t="s">
        <v>121</v>
      </c>
      <c r="C12" s="203"/>
      <c r="D12" s="157">
        <v>2592</v>
      </c>
      <c r="E12" s="158">
        <v>171160.38</v>
      </c>
      <c r="F12" s="159">
        <v>606</v>
      </c>
      <c r="G12" s="160">
        <v>12302.35</v>
      </c>
      <c r="H12" s="157">
        <v>313</v>
      </c>
      <c r="I12" s="158">
        <v>62243.309999999983</v>
      </c>
      <c r="J12" s="159">
        <v>771</v>
      </c>
      <c r="K12" s="160">
        <v>231707.40999999997</v>
      </c>
      <c r="L12" s="89"/>
      <c r="M12" s="88"/>
      <c r="N12" s="125"/>
      <c r="O12" s="84" t="s">
        <v>105</v>
      </c>
      <c r="P12" s="108"/>
      <c r="Q12" s="103">
        <f>Q11/Q$13</f>
        <v>0.14178501088421272</v>
      </c>
      <c r="R12" s="104">
        <f>R11/R$13</f>
        <v>0.41893648305846737</v>
      </c>
      <c r="S12" s="105" t="s">
        <v>106</v>
      </c>
    </row>
    <row r="13" spans="1:19" ht="20.100000000000001" customHeight="1" thickTop="1" x14ac:dyDescent="0.15">
      <c r="B13" s="161" t="s">
        <v>126</v>
      </c>
      <c r="C13" s="161"/>
      <c r="D13" s="150">
        <v>29539</v>
      </c>
      <c r="E13" s="149">
        <v>1836234.3499999999</v>
      </c>
      <c r="F13" s="151">
        <v>7629</v>
      </c>
      <c r="G13" s="152">
        <v>137840.23999999996</v>
      </c>
      <c r="H13" s="150">
        <v>4228</v>
      </c>
      <c r="I13" s="149">
        <v>909372.12999999954</v>
      </c>
      <c r="J13" s="151">
        <v>6839</v>
      </c>
      <c r="K13" s="152">
        <v>2078913.91</v>
      </c>
      <c r="M13" s="58"/>
      <c r="N13" s="131" t="s">
        <v>112</v>
      </c>
      <c r="O13" s="132"/>
      <c r="P13" s="133"/>
      <c r="Q13" s="96">
        <f>Q5+Q7+Q9+Q11</f>
        <v>48235</v>
      </c>
      <c r="R13" s="97">
        <f>R5+R7+R9+R11</f>
        <v>4962360.629999999</v>
      </c>
      <c r="S13" s="97">
        <f>R13/Q13*100</f>
        <v>10287.883549289932</v>
      </c>
    </row>
    <row r="14" spans="1:19" ht="20.100000000000001" customHeight="1" x14ac:dyDescent="0.15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 x14ac:dyDescent="0.15">
      <c r="M16" s="14" t="s">
        <v>133</v>
      </c>
      <c r="N16" s="58">
        <f>D5/(D5+F5+H5+J5)</f>
        <v>0.61877702285361336</v>
      </c>
      <c r="O16" s="58">
        <f>F5/(D5+F5+H5+J5)</f>
        <v>0.18789376158122298</v>
      </c>
      <c r="P16" s="58">
        <f>H5/(D5+F5+H5+J5)</f>
        <v>6.3866584311303279E-2</v>
      </c>
      <c r="Q16" s="58">
        <f>J5/(D5+F5+H5+J5)</f>
        <v>0.1294626312538604</v>
      </c>
    </row>
    <row r="17" spans="13:17" ht="20.100000000000001" customHeight="1" x14ac:dyDescent="0.15">
      <c r="M17" s="14" t="s">
        <v>134</v>
      </c>
      <c r="N17" s="58">
        <f t="shared" ref="N17:N23" si="0">D6/(D6+F6+H6+J6)</f>
        <v>0.62014956963454215</v>
      </c>
      <c r="O17" s="58">
        <f t="shared" ref="O17:O23" si="1">F6/(D6+F6+H6+J6)</f>
        <v>0.19077183575560885</v>
      </c>
      <c r="P17" s="58">
        <f t="shared" ref="P17:P23" si="2">H6/(D6+F6+H6+J6)</f>
        <v>6.5613094398193877E-2</v>
      </c>
      <c r="Q17" s="58">
        <f t="shared" ref="Q17:Q23" si="3">J6/(D6+F6+H6+J6)</f>
        <v>0.12346550021165514</v>
      </c>
    </row>
    <row r="18" spans="13:17" ht="20.100000000000001" customHeight="1" x14ac:dyDescent="0.15">
      <c r="M18" s="14" t="s">
        <v>135</v>
      </c>
      <c r="N18" s="58">
        <f t="shared" si="0"/>
        <v>0.56804607508532423</v>
      </c>
      <c r="O18" s="58">
        <f t="shared" si="1"/>
        <v>0.1825938566552901</v>
      </c>
      <c r="P18" s="58">
        <f t="shared" si="2"/>
        <v>0.10921501706484642</v>
      </c>
      <c r="Q18" s="58">
        <f t="shared" si="3"/>
        <v>0.14014505119453924</v>
      </c>
    </row>
    <row r="19" spans="13:17" ht="20.100000000000001" customHeight="1" x14ac:dyDescent="0.15">
      <c r="M19" s="14" t="s">
        <v>136</v>
      </c>
      <c r="N19" s="58">
        <f t="shared" si="0"/>
        <v>0.58689458689458684</v>
      </c>
      <c r="O19" s="58">
        <f t="shared" si="1"/>
        <v>0.1606837606837607</v>
      </c>
      <c r="P19" s="58">
        <f t="shared" si="2"/>
        <v>4.2735042735042736E-2</v>
      </c>
      <c r="Q19" s="58">
        <f t="shared" si="3"/>
        <v>0.20968660968660968</v>
      </c>
    </row>
    <row r="20" spans="13:17" ht="20.100000000000001" customHeight="1" x14ac:dyDescent="0.15">
      <c r="M20" s="14" t="s">
        <v>137</v>
      </c>
      <c r="N20" s="58">
        <f t="shared" si="0"/>
        <v>0.60344827586206895</v>
      </c>
      <c r="O20" s="58">
        <f t="shared" si="1"/>
        <v>0.15</v>
      </c>
      <c r="P20" s="58">
        <f t="shared" si="2"/>
        <v>0.11620689655172414</v>
      </c>
      <c r="Q20" s="58">
        <f t="shared" si="3"/>
        <v>0.13034482758620689</v>
      </c>
    </row>
    <row r="21" spans="13:17" ht="20.100000000000001" customHeight="1" x14ac:dyDescent="0.15">
      <c r="M21" s="14" t="s">
        <v>138</v>
      </c>
      <c r="N21" s="58">
        <f t="shared" si="0"/>
        <v>0.62730502453053627</v>
      </c>
      <c r="O21" s="58">
        <f t="shared" si="1"/>
        <v>0.10472001353408898</v>
      </c>
      <c r="P21" s="58">
        <f t="shared" si="2"/>
        <v>0.10099813906276434</v>
      </c>
      <c r="Q21" s="58">
        <f t="shared" si="3"/>
        <v>0.1669768228726104</v>
      </c>
    </row>
    <row r="22" spans="13:17" ht="20.100000000000001" customHeight="1" x14ac:dyDescent="0.15">
      <c r="M22" s="14" t="s">
        <v>139</v>
      </c>
      <c r="N22" s="58">
        <f t="shared" si="0"/>
        <v>0.62084782126211435</v>
      </c>
      <c r="O22" s="58">
        <f t="shared" si="1"/>
        <v>0.14485462750610342</v>
      </c>
      <c r="P22" s="58">
        <f t="shared" si="2"/>
        <v>0.10446104904934526</v>
      </c>
      <c r="Q22" s="58">
        <f t="shared" si="3"/>
        <v>0.12983650218243692</v>
      </c>
    </row>
    <row r="23" spans="13:17" ht="20.100000000000001" customHeight="1" x14ac:dyDescent="0.15">
      <c r="M23" s="14" t="s">
        <v>140</v>
      </c>
      <c r="N23" s="58">
        <f t="shared" si="0"/>
        <v>0.60532461466604393</v>
      </c>
      <c r="O23" s="58">
        <f t="shared" si="1"/>
        <v>0.14152265296590377</v>
      </c>
      <c r="P23" s="58">
        <f t="shared" si="2"/>
        <v>7.3096683792620271E-2</v>
      </c>
      <c r="Q23" s="58">
        <f t="shared" si="3"/>
        <v>0.18005604857543203</v>
      </c>
    </row>
    <row r="24" spans="13:17" ht="20.100000000000001" customHeight="1" x14ac:dyDescent="0.15">
      <c r="M24" s="14" t="s">
        <v>141</v>
      </c>
      <c r="N24" s="58">
        <f t="shared" ref="N24" si="4">D13/(D13+F13+H13+J13)</f>
        <v>0.6123976365709547</v>
      </c>
      <c r="O24" s="58">
        <f t="shared" ref="O24" si="5">F13/(D13+F13+H13+J13)</f>
        <v>0.15816315953146057</v>
      </c>
      <c r="P24" s="58">
        <f t="shared" ref="P24" si="6">H13/(D13+F13+H13+J13)</f>
        <v>8.7654193013372031E-2</v>
      </c>
      <c r="Q24" s="58">
        <f t="shared" ref="Q24" si="7">J13/(D13+F13+H13+J13)</f>
        <v>0.14178501088421272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 x14ac:dyDescent="0.15">
      <c r="M29" s="14" t="s">
        <v>133</v>
      </c>
      <c r="N29" s="58">
        <f>E5/(E5+G5+I5+K5)</f>
        <v>0.36457950713438425</v>
      </c>
      <c r="O29" s="58">
        <f>G5/(E5+G5+I5+K5)</f>
        <v>3.4772075906126278E-2</v>
      </c>
      <c r="P29" s="58">
        <f>I5/(E5+G5+I5+K5)</f>
        <v>0.14957110638531887</v>
      </c>
      <c r="Q29" s="58">
        <f>K5/(E5+G5+I5+K5)</f>
        <v>0.45107731057417055</v>
      </c>
    </row>
    <row r="30" spans="13:17" ht="20.100000000000001" customHeight="1" x14ac:dyDescent="0.15">
      <c r="M30" s="14" t="s">
        <v>134</v>
      </c>
      <c r="N30" s="58">
        <f t="shared" ref="N30:N37" si="8">E6/(E6+G6+I6+K6)</f>
        <v>0.41691164042496409</v>
      </c>
      <c r="O30" s="58">
        <f t="shared" ref="O30:O37" si="9">G6/(E6+G6+I6+K6)</f>
        <v>3.676064238478418E-2</v>
      </c>
      <c r="P30" s="58">
        <f t="shared" ref="P30:P37" si="10">I6/(E6+G6+I6+K6)</f>
        <v>0.14580377589185284</v>
      </c>
      <c r="Q30" s="58">
        <f t="shared" ref="Q30:Q37" si="11">K6/(E6+G6+I6+K6)</f>
        <v>0.40052394129839897</v>
      </c>
    </row>
    <row r="31" spans="13:17" ht="20.100000000000001" customHeight="1" x14ac:dyDescent="0.15">
      <c r="M31" s="14" t="s">
        <v>135</v>
      </c>
      <c r="N31" s="58">
        <f t="shared" si="8"/>
        <v>0.33438970052174294</v>
      </c>
      <c r="O31" s="58">
        <f t="shared" si="9"/>
        <v>3.0440310113405755E-2</v>
      </c>
      <c r="P31" s="58">
        <f t="shared" si="10"/>
        <v>0.22704104567348762</v>
      </c>
      <c r="Q31" s="58">
        <f t="shared" si="11"/>
        <v>0.40812894369136382</v>
      </c>
    </row>
    <row r="32" spans="13:17" ht="20.100000000000001" customHeight="1" x14ac:dyDescent="0.15">
      <c r="M32" s="14" t="s">
        <v>136</v>
      </c>
      <c r="N32" s="58">
        <f t="shared" si="8"/>
        <v>0.31965526738588684</v>
      </c>
      <c r="O32" s="58">
        <f t="shared" si="9"/>
        <v>2.6799526890895577E-2</v>
      </c>
      <c r="P32" s="58">
        <f t="shared" si="10"/>
        <v>8.1205889632693734E-2</v>
      </c>
      <c r="Q32" s="58">
        <f t="shared" si="11"/>
        <v>0.57233931609052391</v>
      </c>
    </row>
    <row r="33" spans="13:17" ht="20.100000000000001" customHeight="1" x14ac:dyDescent="0.15">
      <c r="M33" s="14" t="s">
        <v>137</v>
      </c>
      <c r="N33" s="58">
        <f t="shared" si="8"/>
        <v>0.37645911579677377</v>
      </c>
      <c r="O33" s="58">
        <f t="shared" si="9"/>
        <v>2.8033296410852334E-2</v>
      </c>
      <c r="P33" s="58">
        <f t="shared" si="10"/>
        <v>0.21727843753984949</v>
      </c>
      <c r="Q33" s="58">
        <f t="shared" si="11"/>
        <v>0.37822915025252435</v>
      </c>
    </row>
    <row r="34" spans="13:17" ht="20.100000000000001" customHeight="1" x14ac:dyDescent="0.15">
      <c r="M34" s="14" t="s">
        <v>138</v>
      </c>
      <c r="N34" s="58">
        <f t="shared" si="8"/>
        <v>0.35637245278495555</v>
      </c>
      <c r="O34" s="58">
        <f t="shared" si="9"/>
        <v>1.7753776424789602E-2</v>
      </c>
      <c r="P34" s="58">
        <f t="shared" si="10"/>
        <v>0.19376914371104398</v>
      </c>
      <c r="Q34" s="58">
        <f t="shared" si="11"/>
        <v>0.43210462707921088</v>
      </c>
    </row>
    <row r="35" spans="13:17" ht="20.100000000000001" customHeight="1" x14ac:dyDescent="0.15">
      <c r="M35" s="14" t="s">
        <v>139</v>
      </c>
      <c r="N35" s="58">
        <f t="shared" si="8"/>
        <v>0.38039372891166184</v>
      </c>
      <c r="O35" s="58">
        <f t="shared" si="9"/>
        <v>2.4434040720526774E-2</v>
      </c>
      <c r="P35" s="58">
        <f t="shared" si="10"/>
        <v>0.22406355427799293</v>
      </c>
      <c r="Q35" s="58">
        <f t="shared" si="11"/>
        <v>0.37110867608981835</v>
      </c>
    </row>
    <row r="36" spans="13:17" ht="20.100000000000001" customHeight="1" x14ac:dyDescent="0.15">
      <c r="M36" s="14" t="s">
        <v>140</v>
      </c>
      <c r="N36" s="58">
        <f t="shared" si="8"/>
        <v>0.35851604097035811</v>
      </c>
      <c r="O36" s="58">
        <f t="shared" si="9"/>
        <v>2.5768754525034854E-2</v>
      </c>
      <c r="P36" s="58">
        <f t="shared" si="10"/>
        <v>0.13037611319915682</v>
      </c>
      <c r="Q36" s="58">
        <f t="shared" si="11"/>
        <v>0.48533909130545022</v>
      </c>
    </row>
    <row r="37" spans="13:17" ht="20.100000000000001" customHeight="1" x14ac:dyDescent="0.15">
      <c r="M37" s="14" t="s">
        <v>141</v>
      </c>
      <c r="N37" s="58">
        <f t="shared" si="8"/>
        <v>0.37003242749005938</v>
      </c>
      <c r="O37" s="58">
        <f t="shared" si="9"/>
        <v>2.7777150891993917E-2</v>
      </c>
      <c r="P37" s="58">
        <f t="shared" si="10"/>
        <v>0.18325393855947944</v>
      </c>
      <c r="Q37" s="58">
        <f t="shared" si="11"/>
        <v>0.41893648305846737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99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88" t="s">
        <v>54</v>
      </c>
      <c r="C3" s="232"/>
      <c r="D3" s="233"/>
      <c r="E3" s="236" t="s">
        <v>52</v>
      </c>
      <c r="F3" s="225" t="s">
        <v>100</v>
      </c>
      <c r="G3" s="236" t="s">
        <v>57</v>
      </c>
      <c r="H3" s="225" t="s">
        <v>100</v>
      </c>
    </row>
    <row r="4" spans="1:14" s="14" customFormat="1" ht="20.100000000000001" customHeight="1" thickBot="1" x14ac:dyDescent="0.2">
      <c r="B4" s="189"/>
      <c r="C4" s="234"/>
      <c r="D4" s="235"/>
      <c r="E4" s="237"/>
      <c r="F4" s="226"/>
      <c r="G4" s="237"/>
      <c r="H4" s="226"/>
      <c r="N4" s="24"/>
    </row>
    <row r="5" spans="1:14" s="14" customFormat="1" ht="20.100000000000001" customHeight="1" thickTop="1" x14ac:dyDescent="0.15">
      <c r="B5" s="227" t="s">
        <v>69</v>
      </c>
      <c r="C5" s="228" t="s">
        <v>3</v>
      </c>
      <c r="D5" s="229"/>
      <c r="E5" s="163">
        <v>4639</v>
      </c>
      <c r="F5" s="164">
        <f t="shared" ref="F5:F16" si="0">E5/SUM(E$5:E$16)</f>
        <v>0.15704661633772302</v>
      </c>
      <c r="G5" s="165">
        <v>279720.87999999995</v>
      </c>
      <c r="H5" s="166">
        <f t="shared" ref="H5:H16" si="1">G5/SUM(G$5:G$16)</f>
        <v>0.15233397632497175</v>
      </c>
      <c r="N5" s="24"/>
    </row>
    <row r="6" spans="1:14" s="14" customFormat="1" ht="20.100000000000001" customHeight="1" x14ac:dyDescent="0.15">
      <c r="B6" s="223"/>
      <c r="C6" s="230" t="s">
        <v>8</v>
      </c>
      <c r="D6" s="231"/>
      <c r="E6" s="167">
        <v>238</v>
      </c>
      <c r="F6" s="168">
        <f t="shared" si="0"/>
        <v>8.0571447916314032E-3</v>
      </c>
      <c r="G6" s="169">
        <v>16616.499999999996</v>
      </c>
      <c r="H6" s="170">
        <f t="shared" si="1"/>
        <v>9.0492262057944809E-3</v>
      </c>
      <c r="N6" s="24"/>
    </row>
    <row r="7" spans="1:14" s="14" customFormat="1" ht="20.100000000000001" customHeight="1" x14ac:dyDescent="0.15">
      <c r="B7" s="223"/>
      <c r="C7" s="230" t="s">
        <v>9</v>
      </c>
      <c r="D7" s="231"/>
      <c r="E7" s="167">
        <v>1726</v>
      </c>
      <c r="F7" s="168">
        <f t="shared" si="0"/>
        <v>5.8431226514100001E-2</v>
      </c>
      <c r="G7" s="169">
        <v>82098.599999999977</v>
      </c>
      <c r="H7" s="170">
        <f t="shared" si="1"/>
        <v>4.4710306176333085E-2</v>
      </c>
      <c r="N7" s="24"/>
    </row>
    <row r="8" spans="1:14" s="14" customFormat="1" ht="20.100000000000001" customHeight="1" x14ac:dyDescent="0.15">
      <c r="B8" s="223"/>
      <c r="C8" s="230" t="s">
        <v>10</v>
      </c>
      <c r="D8" s="231"/>
      <c r="E8" s="167">
        <v>298</v>
      </c>
      <c r="F8" s="168">
        <f t="shared" si="0"/>
        <v>1.0088357764311589E-2</v>
      </c>
      <c r="G8" s="169">
        <v>12435.98</v>
      </c>
      <c r="H8" s="170">
        <f t="shared" si="1"/>
        <v>6.7725451274778716E-3</v>
      </c>
      <c r="N8" s="24"/>
    </row>
    <row r="9" spans="1:14" s="14" customFormat="1" ht="20.100000000000001" customHeight="1" x14ac:dyDescent="0.15">
      <c r="B9" s="223"/>
      <c r="C9" s="208" t="s">
        <v>71</v>
      </c>
      <c r="D9" s="209"/>
      <c r="E9" s="167">
        <v>3308</v>
      </c>
      <c r="F9" s="168">
        <f t="shared" si="0"/>
        <v>0.11198754189376756</v>
      </c>
      <c r="G9" s="169">
        <v>40033.629999999997</v>
      </c>
      <c r="H9" s="170">
        <f t="shared" si="1"/>
        <v>2.1802026522377164E-2</v>
      </c>
      <c r="N9" s="24"/>
    </row>
    <row r="10" spans="1:14" s="14" customFormat="1" ht="20.100000000000001" customHeight="1" x14ac:dyDescent="0.15">
      <c r="B10" s="223"/>
      <c r="C10" s="230" t="s">
        <v>55</v>
      </c>
      <c r="D10" s="231"/>
      <c r="E10" s="167">
        <v>6050</v>
      </c>
      <c r="F10" s="168">
        <f t="shared" si="0"/>
        <v>0.20481397474525204</v>
      </c>
      <c r="G10" s="169">
        <v>693935.80000000016</v>
      </c>
      <c r="H10" s="170">
        <f t="shared" si="1"/>
        <v>0.37791243802840307</v>
      </c>
      <c r="N10" s="24"/>
    </row>
    <row r="11" spans="1:14" s="14" customFormat="1" ht="20.100000000000001" customHeight="1" x14ac:dyDescent="0.15">
      <c r="B11" s="223"/>
      <c r="C11" s="230" t="s">
        <v>56</v>
      </c>
      <c r="D11" s="231"/>
      <c r="E11" s="167">
        <v>2825</v>
      </c>
      <c r="F11" s="168">
        <f t="shared" si="0"/>
        <v>9.5636277463692063E-2</v>
      </c>
      <c r="G11" s="169">
        <v>244580.32</v>
      </c>
      <c r="H11" s="170">
        <f t="shared" si="1"/>
        <v>0.13319668047817532</v>
      </c>
      <c r="N11" s="24"/>
    </row>
    <row r="12" spans="1:14" s="14" customFormat="1" ht="20.100000000000001" customHeight="1" x14ac:dyDescent="0.15">
      <c r="B12" s="223"/>
      <c r="C12" s="208" t="s">
        <v>153</v>
      </c>
      <c r="D12" s="209"/>
      <c r="E12" s="167">
        <v>868</v>
      </c>
      <c r="F12" s="168">
        <f t="shared" si="0"/>
        <v>2.938488100477335E-2</v>
      </c>
      <c r="G12" s="169">
        <v>123942.34</v>
      </c>
      <c r="H12" s="170">
        <f t="shared" si="1"/>
        <v>6.7498105565882691E-2</v>
      </c>
      <c r="N12" s="24"/>
    </row>
    <row r="13" spans="1:14" s="14" customFormat="1" ht="20.100000000000001" customHeight="1" x14ac:dyDescent="0.15">
      <c r="B13" s="223"/>
      <c r="C13" s="208" t="s">
        <v>151</v>
      </c>
      <c r="D13" s="209"/>
      <c r="E13" s="167">
        <v>114</v>
      </c>
      <c r="F13" s="168">
        <f t="shared" si="0"/>
        <v>3.8593046480923524E-3</v>
      </c>
      <c r="G13" s="169">
        <v>10169.34</v>
      </c>
      <c r="H13" s="170">
        <f t="shared" si="1"/>
        <v>5.5381493108436833E-3</v>
      </c>
      <c r="N13" s="24"/>
    </row>
    <row r="14" spans="1:14" s="14" customFormat="1" ht="20.100000000000001" customHeight="1" x14ac:dyDescent="0.15">
      <c r="B14" s="223"/>
      <c r="C14" s="208" t="s">
        <v>152</v>
      </c>
      <c r="D14" s="209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 x14ac:dyDescent="0.15">
      <c r="B15" s="223"/>
      <c r="C15" s="208" t="s">
        <v>73</v>
      </c>
      <c r="D15" s="209"/>
      <c r="E15" s="167">
        <v>8428</v>
      </c>
      <c r="F15" s="168">
        <f t="shared" si="0"/>
        <v>0.2853177155624767</v>
      </c>
      <c r="G15" s="169">
        <v>108358.50000000001</v>
      </c>
      <c r="H15" s="170">
        <f t="shared" si="1"/>
        <v>5.9011258557492945E-2</v>
      </c>
      <c r="N15" s="24"/>
    </row>
    <row r="16" spans="1:14" s="14" customFormat="1" ht="20.100000000000001" customHeight="1" x14ac:dyDescent="0.15">
      <c r="B16" s="224"/>
      <c r="C16" s="218" t="s">
        <v>72</v>
      </c>
      <c r="D16" s="219"/>
      <c r="E16" s="171">
        <v>1045</v>
      </c>
      <c r="F16" s="172">
        <f t="shared" si="0"/>
        <v>3.53769592741799E-2</v>
      </c>
      <c r="G16" s="173">
        <v>224342.45999999996</v>
      </c>
      <c r="H16" s="174">
        <f t="shared" si="1"/>
        <v>0.12217528770224777</v>
      </c>
      <c r="N16" s="24"/>
    </row>
    <row r="17" spans="2:8" s="14" customFormat="1" ht="20.100000000000001" customHeight="1" x14ac:dyDescent="0.15">
      <c r="B17" s="222" t="s">
        <v>70</v>
      </c>
      <c r="C17" s="216" t="s">
        <v>84</v>
      </c>
      <c r="D17" s="217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3"/>
      <c r="C18" s="208" t="s">
        <v>85</v>
      </c>
      <c r="D18" s="209"/>
      <c r="E18" s="167">
        <v>2</v>
      </c>
      <c r="F18" s="168">
        <f t="shared" si="2"/>
        <v>2.6215755669157164E-4</v>
      </c>
      <c r="G18" s="169">
        <v>72.88</v>
      </c>
      <c r="H18" s="170">
        <f t="shared" si="3"/>
        <v>5.2872804051995253E-4</v>
      </c>
    </row>
    <row r="19" spans="2:8" s="14" customFormat="1" ht="20.100000000000001" customHeight="1" x14ac:dyDescent="0.15">
      <c r="B19" s="223"/>
      <c r="C19" s="208" t="s">
        <v>86</v>
      </c>
      <c r="D19" s="209"/>
      <c r="E19" s="167">
        <v>511</v>
      </c>
      <c r="F19" s="168">
        <f t="shared" si="2"/>
        <v>6.6981255734696557E-2</v>
      </c>
      <c r="G19" s="169">
        <v>15831.61</v>
      </c>
      <c r="H19" s="170">
        <f t="shared" si="3"/>
        <v>0.11485477680537989</v>
      </c>
    </row>
    <row r="20" spans="2:8" s="14" customFormat="1" ht="20.100000000000001" customHeight="1" x14ac:dyDescent="0.15">
      <c r="B20" s="223"/>
      <c r="C20" s="208" t="s">
        <v>87</v>
      </c>
      <c r="D20" s="209"/>
      <c r="E20" s="167">
        <v>86</v>
      </c>
      <c r="F20" s="168">
        <f t="shared" si="2"/>
        <v>1.127277493773758E-2</v>
      </c>
      <c r="G20" s="169">
        <v>3275.0099999999993</v>
      </c>
      <c r="H20" s="170">
        <f t="shared" si="3"/>
        <v>2.3759462403721867E-2</v>
      </c>
    </row>
    <row r="21" spans="2:8" s="14" customFormat="1" ht="20.100000000000001" customHeight="1" x14ac:dyDescent="0.15">
      <c r="B21" s="223"/>
      <c r="C21" s="208" t="s">
        <v>88</v>
      </c>
      <c r="D21" s="209"/>
      <c r="E21" s="167">
        <v>346</v>
      </c>
      <c r="F21" s="168">
        <f t="shared" si="2"/>
        <v>4.5353257307641892E-2</v>
      </c>
      <c r="G21" s="169">
        <v>3676.6900000000014</v>
      </c>
      <c r="H21" s="170">
        <f t="shared" si="3"/>
        <v>2.6673560638025593E-2</v>
      </c>
    </row>
    <row r="22" spans="2:8" s="14" customFormat="1" ht="20.100000000000001" customHeight="1" x14ac:dyDescent="0.15">
      <c r="B22" s="223"/>
      <c r="C22" s="208" t="s">
        <v>89</v>
      </c>
      <c r="D22" s="209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3"/>
      <c r="C23" s="208" t="s">
        <v>90</v>
      </c>
      <c r="D23" s="209"/>
      <c r="E23" s="167">
        <v>1971</v>
      </c>
      <c r="F23" s="168">
        <f t="shared" si="2"/>
        <v>0.25835627211954387</v>
      </c>
      <c r="G23" s="169">
        <v>66194.66</v>
      </c>
      <c r="H23" s="170">
        <f t="shared" si="3"/>
        <v>0.48022739948798693</v>
      </c>
    </row>
    <row r="24" spans="2:8" s="14" customFormat="1" ht="20.100000000000001" customHeight="1" x14ac:dyDescent="0.15">
      <c r="B24" s="223"/>
      <c r="C24" s="208" t="s">
        <v>91</v>
      </c>
      <c r="D24" s="209"/>
      <c r="E24" s="167">
        <v>31</v>
      </c>
      <c r="F24" s="168">
        <f t="shared" si="2"/>
        <v>4.0634421287193603E-3</v>
      </c>
      <c r="G24" s="169">
        <v>1216.7599999999998</v>
      </c>
      <c r="H24" s="170">
        <f t="shared" si="3"/>
        <v>8.8273206721056173E-3</v>
      </c>
    </row>
    <row r="25" spans="2:8" s="14" customFormat="1" ht="20.100000000000001" customHeight="1" x14ac:dyDescent="0.15">
      <c r="B25" s="223"/>
      <c r="C25" s="208" t="s">
        <v>146</v>
      </c>
      <c r="D25" s="209"/>
      <c r="E25" s="167">
        <v>10</v>
      </c>
      <c r="F25" s="168">
        <f t="shared" si="2"/>
        <v>1.3107877834578582E-3</v>
      </c>
      <c r="G25" s="169">
        <v>555.74</v>
      </c>
      <c r="H25" s="170">
        <f t="shared" si="3"/>
        <v>4.0317689522304948E-3</v>
      </c>
    </row>
    <row r="26" spans="2:8" s="14" customFormat="1" ht="20.100000000000001" customHeight="1" x14ac:dyDescent="0.15">
      <c r="B26" s="223"/>
      <c r="C26" s="208" t="s">
        <v>147</v>
      </c>
      <c r="D26" s="209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 x14ac:dyDescent="0.15">
      <c r="B27" s="223"/>
      <c r="C27" s="208" t="s">
        <v>93</v>
      </c>
      <c r="D27" s="209"/>
      <c r="E27" s="167">
        <v>4424</v>
      </c>
      <c r="F27" s="168">
        <f t="shared" si="2"/>
        <v>0.57989251540175646</v>
      </c>
      <c r="G27" s="169">
        <v>26103.14</v>
      </c>
      <c r="H27" s="170">
        <f t="shared" si="3"/>
        <v>0.18937242129003834</v>
      </c>
    </row>
    <row r="28" spans="2:8" s="14" customFormat="1" ht="20.100000000000001" customHeight="1" x14ac:dyDescent="0.15">
      <c r="B28" s="224"/>
      <c r="C28" s="208" t="s">
        <v>92</v>
      </c>
      <c r="D28" s="209"/>
      <c r="E28" s="171">
        <v>248</v>
      </c>
      <c r="F28" s="172">
        <f t="shared" si="2"/>
        <v>3.2507537029754882E-2</v>
      </c>
      <c r="G28" s="173">
        <v>20913.750000000004</v>
      </c>
      <c r="H28" s="174">
        <f t="shared" si="3"/>
        <v>0.15172456170999121</v>
      </c>
    </row>
    <row r="29" spans="2:8" s="14" customFormat="1" ht="20.100000000000001" customHeight="1" x14ac:dyDescent="0.15">
      <c r="B29" s="220" t="s">
        <v>83</v>
      </c>
      <c r="C29" s="216" t="s">
        <v>74</v>
      </c>
      <c r="D29" s="217"/>
      <c r="E29" s="175">
        <v>151</v>
      </c>
      <c r="F29" s="176">
        <f>E29/SUM(E$29:E$39)</f>
        <v>4.7320589157004073E-2</v>
      </c>
      <c r="G29" s="177">
        <v>23034.62</v>
      </c>
      <c r="H29" s="178">
        <f>G29/SUM(G$29:G$39)</f>
        <v>2.9289784069759232E-2</v>
      </c>
    </row>
    <row r="30" spans="2:8" s="14" customFormat="1" ht="20.100000000000001" customHeight="1" x14ac:dyDescent="0.15">
      <c r="B30" s="221"/>
      <c r="C30" s="208" t="s">
        <v>75</v>
      </c>
      <c r="D30" s="209"/>
      <c r="E30" s="167">
        <v>7</v>
      </c>
      <c r="F30" s="168">
        <f t="shared" ref="F30:F40" si="4">E30/SUM(E$29:E$39)</f>
        <v>2.1936696960200563E-3</v>
      </c>
      <c r="G30" s="169">
        <v>968.66</v>
      </c>
      <c r="H30" s="170">
        <f t="shared" ref="H30:H40" si="5">G30/SUM(G$29:G$39)</f>
        <v>1.2317043752843753E-3</v>
      </c>
    </row>
    <row r="31" spans="2:8" s="14" customFormat="1" ht="20.100000000000001" customHeight="1" x14ac:dyDescent="0.15">
      <c r="B31" s="221"/>
      <c r="C31" s="208" t="s">
        <v>76</v>
      </c>
      <c r="D31" s="209"/>
      <c r="E31" s="167">
        <v>151</v>
      </c>
      <c r="F31" s="168">
        <f t="shared" si="4"/>
        <v>4.7320589157004073E-2</v>
      </c>
      <c r="G31" s="169">
        <v>23847.089999999997</v>
      </c>
      <c r="H31" s="170">
        <f t="shared" si="5"/>
        <v>3.0322884284269269E-2</v>
      </c>
    </row>
    <row r="32" spans="2:8" s="14" customFormat="1" ht="20.100000000000001" customHeight="1" x14ac:dyDescent="0.15">
      <c r="B32" s="221"/>
      <c r="C32" s="208" t="s">
        <v>77</v>
      </c>
      <c r="D32" s="209"/>
      <c r="E32" s="167">
        <v>6</v>
      </c>
      <c r="F32" s="168">
        <f t="shared" si="4"/>
        <v>1.880288310874334E-3</v>
      </c>
      <c r="G32" s="169">
        <v>262.89</v>
      </c>
      <c r="H32" s="170">
        <f t="shared" si="5"/>
        <v>3.3427906924876573E-4</v>
      </c>
    </row>
    <row r="33" spans="2:8" s="14" customFormat="1" ht="20.100000000000001" customHeight="1" x14ac:dyDescent="0.15">
      <c r="B33" s="221"/>
      <c r="C33" s="208" t="s">
        <v>78</v>
      </c>
      <c r="D33" s="209"/>
      <c r="E33" s="167">
        <v>613</v>
      </c>
      <c r="F33" s="168">
        <f t="shared" si="4"/>
        <v>0.19210278909432779</v>
      </c>
      <c r="G33" s="169">
        <v>131631.46999999997</v>
      </c>
      <c r="H33" s="170">
        <f t="shared" si="5"/>
        <v>0.16737664146771206</v>
      </c>
    </row>
    <row r="34" spans="2:8" s="14" customFormat="1" ht="20.100000000000001" customHeight="1" x14ac:dyDescent="0.15">
      <c r="B34" s="221"/>
      <c r="C34" s="208" t="s">
        <v>79</v>
      </c>
      <c r="D34" s="209"/>
      <c r="E34" s="167">
        <v>134</v>
      </c>
      <c r="F34" s="168">
        <f t="shared" si="4"/>
        <v>4.1993105609526793E-2</v>
      </c>
      <c r="G34" s="169">
        <v>8639.7800000000007</v>
      </c>
      <c r="H34" s="170">
        <f t="shared" si="5"/>
        <v>1.0985954646103319E-2</v>
      </c>
    </row>
    <row r="35" spans="2:8" s="14" customFormat="1" ht="20.100000000000001" customHeight="1" x14ac:dyDescent="0.15">
      <c r="B35" s="221"/>
      <c r="C35" s="208" t="s">
        <v>80</v>
      </c>
      <c r="D35" s="209"/>
      <c r="E35" s="167">
        <v>1937</v>
      </c>
      <c r="F35" s="168">
        <f t="shared" si="4"/>
        <v>0.60701974302726414</v>
      </c>
      <c r="G35" s="169">
        <v>545792.94999999995</v>
      </c>
      <c r="H35" s="170">
        <f t="shared" si="5"/>
        <v>0.69400570325435784</v>
      </c>
    </row>
    <row r="36" spans="2:8" s="14" customFormat="1" ht="20.100000000000001" customHeight="1" x14ac:dyDescent="0.15">
      <c r="B36" s="221"/>
      <c r="C36" s="208" t="s">
        <v>81</v>
      </c>
      <c r="D36" s="209"/>
      <c r="E36" s="167">
        <v>29</v>
      </c>
      <c r="F36" s="168">
        <f t="shared" si="4"/>
        <v>9.0880601692259477E-3</v>
      </c>
      <c r="G36" s="169">
        <v>7418.04</v>
      </c>
      <c r="H36" s="170">
        <f t="shared" si="5"/>
        <v>9.4324451551984264E-3</v>
      </c>
    </row>
    <row r="37" spans="2:8" s="14" customFormat="1" ht="20.100000000000001" customHeight="1" x14ac:dyDescent="0.15">
      <c r="B37" s="221"/>
      <c r="C37" s="208" t="s">
        <v>82</v>
      </c>
      <c r="D37" s="209"/>
      <c r="E37" s="167">
        <v>29</v>
      </c>
      <c r="F37" s="168">
        <f t="shared" si="4"/>
        <v>9.0880601692259477E-3</v>
      </c>
      <c r="G37" s="169">
        <v>6589.96</v>
      </c>
      <c r="H37" s="170">
        <f t="shared" si="5"/>
        <v>8.3794959686051065E-3</v>
      </c>
    </row>
    <row r="38" spans="2:8" s="14" customFormat="1" ht="20.100000000000001" customHeight="1" x14ac:dyDescent="0.15">
      <c r="B38" s="221"/>
      <c r="C38" s="208" t="s">
        <v>148</v>
      </c>
      <c r="D38" s="209"/>
      <c r="E38" s="167">
        <v>83</v>
      </c>
      <c r="F38" s="168">
        <f t="shared" si="4"/>
        <v>2.6010654967094954E-2</v>
      </c>
      <c r="G38" s="169">
        <v>25267.75</v>
      </c>
      <c r="H38" s="170">
        <f t="shared" si="5"/>
        <v>3.2129331477083578E-2</v>
      </c>
    </row>
    <row r="39" spans="2:8" s="14" customFormat="1" ht="20.100000000000001" customHeight="1" x14ac:dyDescent="0.15">
      <c r="B39" s="221"/>
      <c r="C39" s="210" t="s">
        <v>94</v>
      </c>
      <c r="D39" s="211"/>
      <c r="E39" s="167">
        <v>51</v>
      </c>
      <c r="F39" s="168">
        <f t="shared" si="4"/>
        <v>1.5982450642431839E-2</v>
      </c>
      <c r="G39" s="169">
        <v>12985.500000000002</v>
      </c>
      <c r="H39" s="184">
        <f t="shared" si="5"/>
        <v>1.6511776232377984E-2</v>
      </c>
    </row>
    <row r="40" spans="2:8" s="14" customFormat="1" ht="20.100000000000001" customHeight="1" x14ac:dyDescent="0.15">
      <c r="B40" s="182"/>
      <c r="C40" s="218" t="s">
        <v>149</v>
      </c>
      <c r="D40" s="219"/>
      <c r="E40" s="167">
        <v>1037</v>
      </c>
      <c r="F40" s="185">
        <f t="shared" si="4"/>
        <v>0.32497649639611409</v>
      </c>
      <c r="G40" s="169">
        <v>122933.42</v>
      </c>
      <c r="H40" s="172">
        <f t="shared" si="5"/>
        <v>0.15631659331723385</v>
      </c>
    </row>
    <row r="41" spans="2:8" s="14" customFormat="1" ht="20.100000000000001" customHeight="1" x14ac:dyDescent="0.15">
      <c r="B41" s="212" t="s">
        <v>95</v>
      </c>
      <c r="C41" s="216" t="s">
        <v>96</v>
      </c>
      <c r="D41" s="217"/>
      <c r="E41" s="175">
        <v>3678</v>
      </c>
      <c r="F41" s="176">
        <f>E41/SUM(E$41:E$44)</f>
        <v>0.53779792367305157</v>
      </c>
      <c r="G41" s="177">
        <v>1039288.2199999999</v>
      </c>
      <c r="H41" s="178">
        <f>G41/SUM(G$41:G$44)</f>
        <v>0.49991883502285089</v>
      </c>
    </row>
    <row r="42" spans="2:8" s="14" customFormat="1" ht="20.100000000000001" customHeight="1" x14ac:dyDescent="0.15">
      <c r="B42" s="213"/>
      <c r="C42" s="208" t="s">
        <v>97</v>
      </c>
      <c r="D42" s="209"/>
      <c r="E42" s="167">
        <v>2662</v>
      </c>
      <c r="F42" s="168">
        <f t="shared" ref="F42:F44" si="6">E42/SUM(E$41:E$44)</f>
        <v>0.38923819271823368</v>
      </c>
      <c r="G42" s="169">
        <v>843575.04999999993</v>
      </c>
      <c r="H42" s="170">
        <f t="shared" ref="H42:H44" si="7">G42/SUM(G$41:G$44)</f>
        <v>0.40577680775631542</v>
      </c>
    </row>
    <row r="43" spans="2:8" s="14" customFormat="1" ht="20.100000000000001" customHeight="1" x14ac:dyDescent="0.15">
      <c r="B43" s="214"/>
      <c r="C43" s="208" t="s">
        <v>150</v>
      </c>
      <c r="D43" s="209"/>
      <c r="E43" s="183">
        <v>280</v>
      </c>
      <c r="F43" s="168">
        <f t="shared" si="6"/>
        <v>4.0941658137154557E-2</v>
      </c>
      <c r="G43" s="169">
        <v>117381.78000000003</v>
      </c>
      <c r="H43" s="170">
        <f t="shared" si="7"/>
        <v>5.6463030737044825E-2</v>
      </c>
    </row>
    <row r="44" spans="2:8" s="14" customFormat="1" ht="20.100000000000001" customHeight="1" x14ac:dyDescent="0.15">
      <c r="B44" s="215"/>
      <c r="C44" s="218" t="s">
        <v>98</v>
      </c>
      <c r="D44" s="219"/>
      <c r="E44" s="171">
        <v>219</v>
      </c>
      <c r="F44" s="172">
        <f t="shared" si="6"/>
        <v>3.2022225471560167E-2</v>
      </c>
      <c r="G44" s="173">
        <v>78668.86</v>
      </c>
      <c r="H44" s="174">
        <f t="shared" si="7"/>
        <v>3.7841326483788837E-2</v>
      </c>
    </row>
    <row r="45" spans="2:8" s="14" customFormat="1" ht="20.100000000000001" customHeight="1" x14ac:dyDescent="0.15">
      <c r="B45" s="205" t="s">
        <v>113</v>
      </c>
      <c r="C45" s="206"/>
      <c r="D45" s="207"/>
      <c r="E45" s="144">
        <f>SUM(E5:E44)</f>
        <v>48235</v>
      </c>
      <c r="F45" s="179">
        <f>E45/E$45</f>
        <v>1</v>
      </c>
      <c r="G45" s="180">
        <f>SUM(G5:G44)</f>
        <v>4962360.63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143</v>
      </c>
    </row>
    <row r="2" spans="1:13" s="14" customFormat="1" ht="20.100000000000001" customHeight="1" x14ac:dyDescent="0.15"/>
    <row r="3" spans="1:13" s="14" customFormat="1" ht="31.5" customHeight="1" x14ac:dyDescent="0.15">
      <c r="B3" s="244" t="s">
        <v>58</v>
      </c>
      <c r="C3" s="245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 x14ac:dyDescent="0.15">
      <c r="B4" s="242" t="s">
        <v>27</v>
      </c>
      <c r="C4" s="243"/>
      <c r="D4" s="62">
        <v>2999</v>
      </c>
      <c r="E4" s="67">
        <v>51191.590000000004</v>
      </c>
      <c r="F4" s="67">
        <f>E4*1000/D4</f>
        <v>17069.553184394801</v>
      </c>
      <c r="G4" s="67">
        <v>50030</v>
      </c>
      <c r="H4" s="63">
        <f>F4/G4</f>
        <v>0.34118635187676993</v>
      </c>
      <c r="K4" s="14">
        <f>D4*G4</f>
        <v>150039970</v>
      </c>
      <c r="L4" s="14" t="s">
        <v>27</v>
      </c>
      <c r="M4" s="24">
        <f>G4-F4</f>
        <v>32960.446815605203</v>
      </c>
    </row>
    <row r="5" spans="1:13" s="14" customFormat="1" ht="20.100000000000001" customHeight="1" x14ac:dyDescent="0.15">
      <c r="B5" s="238" t="s">
        <v>28</v>
      </c>
      <c r="C5" s="239"/>
      <c r="D5" s="64">
        <v>3236</v>
      </c>
      <c r="E5" s="68">
        <v>86500.51999999999</v>
      </c>
      <c r="F5" s="68">
        <f t="shared" ref="F5:F13" si="0">E5*1000/D5</f>
        <v>26730.692212608155</v>
      </c>
      <c r="G5" s="68">
        <v>104730</v>
      </c>
      <c r="H5" s="65">
        <f t="shared" ref="H5:H10" si="1">F5/G5</f>
        <v>0.25523433794145095</v>
      </c>
      <c r="K5" s="14">
        <f t="shared" ref="K5:K10" si="2">D5*G5</f>
        <v>338906280</v>
      </c>
      <c r="L5" s="14" t="s">
        <v>28</v>
      </c>
      <c r="M5" s="24">
        <f t="shared" ref="M5:M10" si="3">G5-F5</f>
        <v>77999.307787391852</v>
      </c>
    </row>
    <row r="6" spans="1:13" s="14" customFormat="1" ht="20.100000000000001" customHeight="1" x14ac:dyDescent="0.15">
      <c r="B6" s="238" t="s">
        <v>29</v>
      </c>
      <c r="C6" s="239"/>
      <c r="D6" s="64">
        <v>5951</v>
      </c>
      <c r="E6" s="68">
        <v>532613.39000000013</v>
      </c>
      <c r="F6" s="68">
        <f t="shared" si="0"/>
        <v>89499.813476726616</v>
      </c>
      <c r="G6" s="68">
        <v>166920</v>
      </c>
      <c r="H6" s="65">
        <f t="shared" si="1"/>
        <v>0.53618388136069139</v>
      </c>
      <c r="K6" s="14">
        <f t="shared" si="2"/>
        <v>993340920</v>
      </c>
      <c r="L6" s="14" t="s">
        <v>29</v>
      </c>
      <c r="M6" s="24">
        <f t="shared" si="3"/>
        <v>77420.186523273384</v>
      </c>
    </row>
    <row r="7" spans="1:13" s="14" customFormat="1" ht="20.100000000000001" customHeight="1" x14ac:dyDescent="0.15">
      <c r="B7" s="238" t="s">
        <v>30</v>
      </c>
      <c r="C7" s="239"/>
      <c r="D7" s="64">
        <v>3674</v>
      </c>
      <c r="E7" s="68">
        <v>414194.51</v>
      </c>
      <c r="F7" s="68">
        <f t="shared" si="0"/>
        <v>112736.66575939031</v>
      </c>
      <c r="G7" s="68">
        <v>196160</v>
      </c>
      <c r="H7" s="65">
        <f t="shared" si="1"/>
        <v>0.57471791272119854</v>
      </c>
      <c r="K7" s="14">
        <f t="shared" si="2"/>
        <v>720691840</v>
      </c>
      <c r="L7" s="14" t="s">
        <v>30</v>
      </c>
      <c r="M7" s="24">
        <f t="shared" si="3"/>
        <v>83423.334240609693</v>
      </c>
    </row>
    <row r="8" spans="1:13" s="14" customFormat="1" ht="20.100000000000001" customHeight="1" x14ac:dyDescent="0.15">
      <c r="B8" s="238" t="s">
        <v>31</v>
      </c>
      <c r="C8" s="239"/>
      <c r="D8" s="64">
        <v>2219</v>
      </c>
      <c r="E8" s="68">
        <v>327505.24000000005</v>
      </c>
      <c r="F8" s="68">
        <f t="shared" si="0"/>
        <v>147591.36547994596</v>
      </c>
      <c r="G8" s="68">
        <v>269310</v>
      </c>
      <c r="H8" s="65">
        <f t="shared" si="1"/>
        <v>0.54803522141749639</v>
      </c>
      <c r="K8" s="14">
        <f t="shared" si="2"/>
        <v>597598890</v>
      </c>
      <c r="L8" s="14" t="s">
        <v>31</v>
      </c>
      <c r="M8" s="24">
        <f t="shared" si="3"/>
        <v>121718.63452005404</v>
      </c>
    </row>
    <row r="9" spans="1:13" s="14" customFormat="1" ht="20.100000000000001" customHeight="1" x14ac:dyDescent="0.15">
      <c r="B9" s="238" t="s">
        <v>32</v>
      </c>
      <c r="C9" s="239"/>
      <c r="D9" s="64">
        <v>1960</v>
      </c>
      <c r="E9" s="68">
        <v>361824.23000000004</v>
      </c>
      <c r="F9" s="68">
        <f t="shared" si="0"/>
        <v>184604.19897959186</v>
      </c>
      <c r="G9" s="68">
        <v>308060</v>
      </c>
      <c r="H9" s="65">
        <f t="shared" si="1"/>
        <v>0.59924754586636331</v>
      </c>
      <c r="K9" s="14">
        <f t="shared" si="2"/>
        <v>603797600</v>
      </c>
      <c r="L9" s="14" t="s">
        <v>32</v>
      </c>
      <c r="M9" s="24">
        <f t="shared" si="3"/>
        <v>123455.80102040814</v>
      </c>
    </row>
    <row r="10" spans="1:13" s="14" customFormat="1" ht="20.100000000000001" customHeight="1" x14ac:dyDescent="0.15">
      <c r="B10" s="240" t="s">
        <v>33</v>
      </c>
      <c r="C10" s="241"/>
      <c r="D10" s="72">
        <v>981</v>
      </c>
      <c r="E10" s="73">
        <v>200245.11000000002</v>
      </c>
      <c r="F10" s="73">
        <f t="shared" si="0"/>
        <v>204123.45565749239</v>
      </c>
      <c r="G10" s="73">
        <v>360650</v>
      </c>
      <c r="H10" s="75">
        <f t="shared" si="1"/>
        <v>0.56598767685426976</v>
      </c>
      <c r="K10" s="14">
        <f t="shared" si="2"/>
        <v>353797650</v>
      </c>
      <c r="L10" s="14" t="s">
        <v>33</v>
      </c>
      <c r="M10" s="24">
        <f t="shared" si="3"/>
        <v>156526.54434250761</v>
      </c>
    </row>
    <row r="11" spans="1:13" s="14" customFormat="1" ht="20.100000000000001" customHeight="1" x14ac:dyDescent="0.15">
      <c r="B11" s="242" t="s">
        <v>65</v>
      </c>
      <c r="C11" s="243"/>
      <c r="D11" s="62">
        <f>SUM(D4:D5)</f>
        <v>6235</v>
      </c>
      <c r="E11" s="67">
        <f>SUM(E4:E5)</f>
        <v>137692.10999999999</v>
      </c>
      <c r="F11" s="67">
        <f t="shared" si="0"/>
        <v>22083.738572574177</v>
      </c>
      <c r="G11" s="82"/>
      <c r="H11" s="63">
        <f>SUM(E4:E5)*1000/SUM(K4:K5)</f>
        <v>0.28160991110986128</v>
      </c>
    </row>
    <row r="12" spans="1:13" s="14" customFormat="1" ht="20.100000000000001" customHeight="1" x14ac:dyDescent="0.15">
      <c r="B12" s="240" t="s">
        <v>59</v>
      </c>
      <c r="C12" s="241"/>
      <c r="D12" s="66">
        <f>SUM(D6:D10)</f>
        <v>14785</v>
      </c>
      <c r="E12" s="78">
        <f>SUM(E6:E10)</f>
        <v>1836382.4800000002</v>
      </c>
      <c r="F12" s="69">
        <f t="shared" si="0"/>
        <v>124205.78153533989</v>
      </c>
      <c r="G12" s="83"/>
      <c r="H12" s="70">
        <f>SUM(E6:E10)*1000/SUM(K6:K10)</f>
        <v>0.56171765869172319</v>
      </c>
    </row>
    <row r="13" spans="1:13" s="14" customFormat="1" ht="20.100000000000001" customHeight="1" x14ac:dyDescent="0.15">
      <c r="B13" s="244" t="s">
        <v>66</v>
      </c>
      <c r="C13" s="245"/>
      <c r="D13" s="71">
        <f>SUM(D11:D12)</f>
        <v>21020</v>
      </c>
      <c r="E13" s="79">
        <f>SUM(E11:E12)</f>
        <v>1974074.5900000003</v>
      </c>
      <c r="F13" s="74">
        <f t="shared" si="0"/>
        <v>93914.10989533778</v>
      </c>
      <c r="G13" s="77"/>
      <c r="H13" s="76">
        <f>SUM(E4:E10)*1000/SUM(K4:K10)</f>
        <v>0.52527505019293752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05月状況（表紙）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'05月状況（表紙）'!Print_Area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松永 達朗</cp:lastModifiedBy>
  <cp:lastPrinted>2018-11-09T01:45:55Z</cp:lastPrinted>
  <dcterms:created xsi:type="dcterms:W3CDTF">2003-07-11T02:30:35Z</dcterms:created>
  <dcterms:modified xsi:type="dcterms:W3CDTF">2020-07-06T04:08:31Z</dcterms:modified>
</cp:coreProperties>
</file>