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0年06月報告書\"/>
    </mc:Choice>
  </mc:AlternateContent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<sst xmlns="http://schemas.openxmlformats.org/spreadsheetml/2006/main" count="208" uniqueCount="154">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</sst>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61212</c:v>
                </c:pt>
                <c:pt idx="1">
                  <c:v>28772</c:v>
                </c:pt>
                <c:pt idx="2">
                  <c:v>15046</c:v>
                </c:pt>
                <c:pt idx="3">
                  <c:v>10138</c:v>
                </c:pt>
                <c:pt idx="4">
                  <c:v>13892</c:v>
                </c:pt>
                <c:pt idx="5">
                  <c:v>31814</c:v>
                </c:pt>
                <c:pt idx="6">
                  <c:v>40465</c:v>
                </c:pt>
                <c:pt idx="7">
                  <c:v>17432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24306</c:v>
                </c:pt>
                <c:pt idx="1">
                  <c:v>14997</c:v>
                </c:pt>
                <c:pt idx="2">
                  <c:v>9394</c:v>
                </c:pt>
                <c:pt idx="3">
                  <c:v>5120</c:v>
                </c:pt>
                <c:pt idx="4">
                  <c:v>7023</c:v>
                </c:pt>
                <c:pt idx="5">
                  <c:v>15152</c:v>
                </c:pt>
                <c:pt idx="6">
                  <c:v>24752</c:v>
                </c:pt>
                <c:pt idx="7">
                  <c:v>9548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20766</c:v>
                </c:pt>
                <c:pt idx="1">
                  <c:v>15571</c:v>
                </c:pt>
                <c:pt idx="2">
                  <c:v>9424</c:v>
                </c:pt>
                <c:pt idx="3">
                  <c:v>4727</c:v>
                </c:pt>
                <c:pt idx="4">
                  <c:v>7372</c:v>
                </c:pt>
                <c:pt idx="5">
                  <c:v>16215</c:v>
                </c:pt>
                <c:pt idx="6">
                  <c:v>24716</c:v>
                </c:pt>
                <c:pt idx="7">
                  <c:v>10921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39042728"/>
        <c:axId val="33904547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0.24040451451857225</c:v>
                </c:pt>
                <c:pt idx="1">
                  <c:v>0.32975188781014025</c:v>
                </c:pt>
                <c:pt idx="2">
                  <c:v>0.36972709589956188</c:v>
                </c:pt>
                <c:pt idx="3">
                  <c:v>0.30785343587819669</c:v>
                </c:pt>
                <c:pt idx="4">
                  <c:v>0.32082999019345637</c:v>
                </c:pt>
                <c:pt idx="5">
                  <c:v>0.316406919856761</c:v>
                </c:pt>
                <c:pt idx="6">
                  <c:v>0.36086956521739133</c:v>
                </c:pt>
                <c:pt idx="7">
                  <c:v>0.35362103517379589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47040"/>
        <c:axId val="339041944"/>
      </c:lineChart>
      <c:catAx>
        <c:axId val="339042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39045472"/>
        <c:crosses val="autoZero"/>
        <c:auto val="1"/>
        <c:lblAlgn val="ctr"/>
        <c:lblOffset val="100"/>
        <c:noMultiLvlLbl val="0"/>
      </c:catAx>
      <c:valAx>
        <c:axId val="3390454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39042728"/>
        <c:crosses val="autoZero"/>
        <c:crossBetween val="between"/>
      </c:valAx>
      <c:valAx>
        <c:axId val="3390419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39047040"/>
        <c:crosses val="max"/>
        <c:crossBetween val="between"/>
      </c:valAx>
      <c:catAx>
        <c:axId val="339047040"/>
        <c:scaling>
          <c:orientation val="minMax"/>
        </c:scaling>
        <c:delete val="1"/>
        <c:axPos val="b"/>
        <c:majorTickMark val="out"/>
        <c:minorTickMark val="none"/>
        <c:tickLblPos val="nextTo"/>
        <c:crossAx val="33904194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3691</c:v>
                </c:pt>
                <c:pt idx="1">
                  <c:v>2679</c:v>
                </c:pt>
                <c:pt idx="2">
                  <c:v>280</c:v>
                </c:pt>
                <c:pt idx="3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1009525.79</c:v>
                </c:pt>
                <c:pt idx="1">
                  <c:v>811672.85999999987</c:v>
                </c:pt>
                <c:pt idx="2">
                  <c:v>113310.02999999998</c:v>
                </c:pt>
                <c:pt idx="3">
                  <c:v>76168.189999999988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22926.76</c:v>
                </c:pt>
                <c:pt idx="1">
                  <c:v>987.05</c:v>
                </c:pt>
                <c:pt idx="2">
                  <c:v>25101.629999999997</c:v>
                </c:pt>
                <c:pt idx="3">
                  <c:v>381.63</c:v>
                </c:pt>
                <c:pt idx="4">
                  <c:v>132351.41</c:v>
                </c:pt>
                <c:pt idx="5">
                  <c:v>8559.56</c:v>
                </c:pt>
                <c:pt idx="6">
                  <c:v>527986.95000000007</c:v>
                </c:pt>
                <c:pt idx="7">
                  <c:v>7657.65</c:v>
                </c:pt>
                <c:pt idx="8">
                  <c:v>6435.3600000000006</c:v>
                </c:pt>
                <c:pt idx="9">
                  <c:v>22760.559999999998</c:v>
                </c:pt>
                <c:pt idx="10">
                  <c:v>12900.44</c:v>
                </c:pt>
                <c:pt idx="11">
                  <c:v>131671.78000000003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41160"/>
        <c:axId val="3390482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153</c:v>
                </c:pt>
                <c:pt idx="1">
                  <c:v>7</c:v>
                </c:pt>
                <c:pt idx="2">
                  <c:v>151</c:v>
                </c:pt>
                <c:pt idx="3">
                  <c:v>7</c:v>
                </c:pt>
                <c:pt idx="4">
                  <c:v>616</c:v>
                </c:pt>
                <c:pt idx="5">
                  <c:v>132</c:v>
                </c:pt>
                <c:pt idx="6">
                  <c:v>1934</c:v>
                </c:pt>
                <c:pt idx="7">
                  <c:v>31</c:v>
                </c:pt>
                <c:pt idx="8">
                  <c:v>29</c:v>
                </c:pt>
                <c:pt idx="9">
                  <c:v>81</c:v>
                </c:pt>
                <c:pt idx="10">
                  <c:v>51</c:v>
                </c:pt>
                <c:pt idx="11">
                  <c:v>1088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13872"/>
        <c:axId val="339047824"/>
      </c:lineChart>
      <c:catAx>
        <c:axId val="34101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39047824"/>
        <c:crosses val="autoZero"/>
        <c:auto val="1"/>
        <c:lblAlgn val="ctr"/>
        <c:lblOffset val="100"/>
        <c:noMultiLvlLbl val="0"/>
      </c:catAx>
      <c:valAx>
        <c:axId val="3390478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1013872"/>
        <c:crosses val="autoZero"/>
        <c:crossBetween val="between"/>
      </c:valAx>
      <c:valAx>
        <c:axId val="3390482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39041160"/>
        <c:crosses val="max"/>
        <c:crossBetween val="between"/>
      </c:valAx>
      <c:catAx>
        <c:axId val="339041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0482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18021.41712087208</c:v>
                </c:pt>
                <c:pt idx="1">
                  <c:v>28777.403065825059</c:v>
                </c:pt>
                <c:pt idx="2">
                  <c:v>93105.337224383911</c:v>
                </c:pt>
                <c:pt idx="3">
                  <c:v>117129.17200854702</c:v>
                </c:pt>
                <c:pt idx="4">
                  <c:v>152578.46560846557</c:v>
                </c:pt>
                <c:pt idx="5">
                  <c:v>184681.20724346073</c:v>
                </c:pt>
                <c:pt idx="6">
                  <c:v>203788.3080040527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49232"/>
        <c:axId val="34155197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3119</c:v>
                </c:pt>
                <c:pt idx="1">
                  <c:v>3327</c:v>
                </c:pt>
                <c:pt idx="2">
                  <c:v>6168</c:v>
                </c:pt>
                <c:pt idx="3">
                  <c:v>3744</c:v>
                </c:pt>
                <c:pt idx="4">
                  <c:v>2268</c:v>
                </c:pt>
                <c:pt idx="5">
                  <c:v>1988</c:v>
                </c:pt>
                <c:pt idx="6">
                  <c:v>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48840"/>
        <c:axId val="341553544"/>
      </c:lineChart>
      <c:catAx>
        <c:axId val="341548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1553544"/>
        <c:crosses val="autoZero"/>
        <c:auto val="1"/>
        <c:lblAlgn val="ctr"/>
        <c:lblOffset val="100"/>
        <c:noMultiLvlLbl val="0"/>
      </c:catAx>
      <c:valAx>
        <c:axId val="3415535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1548840"/>
        <c:crosses val="autoZero"/>
        <c:crossBetween val="between"/>
      </c:valAx>
      <c:valAx>
        <c:axId val="34155197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1549232"/>
        <c:crosses val="max"/>
        <c:crossBetween val="between"/>
      </c:valAx>
      <c:catAx>
        <c:axId val="34154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5197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49624"/>
        <c:axId val="34155001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18021.41712087208</c:v>
                </c:pt>
                <c:pt idx="1">
                  <c:v>28777.403065825059</c:v>
                </c:pt>
                <c:pt idx="2">
                  <c:v>93105.337224383911</c:v>
                </c:pt>
                <c:pt idx="3">
                  <c:v>117129.17200854702</c:v>
                </c:pt>
                <c:pt idx="4">
                  <c:v>152578.46560846557</c:v>
                </c:pt>
                <c:pt idx="5">
                  <c:v>184681.20724346073</c:v>
                </c:pt>
                <c:pt idx="6">
                  <c:v>203788.3080040527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551192"/>
        <c:axId val="341550408"/>
      </c:barChart>
      <c:catAx>
        <c:axId val="34154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1550016"/>
        <c:crosses val="autoZero"/>
        <c:auto val="1"/>
        <c:lblAlgn val="ctr"/>
        <c:lblOffset val="100"/>
        <c:noMultiLvlLbl val="0"/>
      </c:catAx>
      <c:valAx>
        <c:axId val="341550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1549624"/>
        <c:crosses val="autoZero"/>
        <c:crossBetween val="between"/>
      </c:valAx>
      <c:valAx>
        <c:axId val="34155040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41551192"/>
        <c:crosses val="max"/>
        <c:crossBetween val="between"/>
      </c:valAx>
      <c:catAx>
        <c:axId val="34155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5504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7354</c:v>
                </c:pt>
                <c:pt idx="1">
                  <c:v>5381</c:v>
                </c:pt>
                <c:pt idx="2">
                  <c:v>8678</c:v>
                </c:pt>
                <c:pt idx="3">
                  <c:v>5250</c:v>
                </c:pt>
                <c:pt idx="4">
                  <c:v>4394</c:v>
                </c:pt>
                <c:pt idx="5">
                  <c:v>5291</c:v>
                </c:pt>
                <c:pt idx="6">
                  <c:v>3049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930</c:v>
                </c:pt>
                <c:pt idx="1">
                  <c:v>828</c:v>
                </c:pt>
                <c:pt idx="2">
                  <c:v>772</c:v>
                </c:pt>
                <c:pt idx="3">
                  <c:v>617</c:v>
                </c:pt>
                <c:pt idx="4">
                  <c:v>504</c:v>
                </c:pt>
                <c:pt idx="5">
                  <c:v>500</c:v>
                </c:pt>
                <c:pt idx="6">
                  <c:v>319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3320</c:v>
                </c:pt>
                <c:pt idx="1">
                  <c:v>2505</c:v>
                </c:pt>
                <c:pt idx="2">
                  <c:v>4941</c:v>
                </c:pt>
                <c:pt idx="3">
                  <c:v>2983</c:v>
                </c:pt>
                <c:pt idx="4">
                  <c:v>2645</c:v>
                </c:pt>
                <c:pt idx="5">
                  <c:v>3456</c:v>
                </c:pt>
                <c:pt idx="6">
                  <c:v>1928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1288</c:v>
                </c:pt>
                <c:pt idx="1">
                  <c:v>1104</c:v>
                </c:pt>
                <c:pt idx="2">
                  <c:v>753</c:v>
                </c:pt>
                <c:pt idx="3">
                  <c:v>255</c:v>
                </c:pt>
                <c:pt idx="4">
                  <c:v>365</c:v>
                </c:pt>
                <c:pt idx="5">
                  <c:v>816</c:v>
                </c:pt>
                <c:pt idx="6">
                  <c:v>2303</c:v>
                </c:pt>
                <c:pt idx="7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894</c:v>
                </c:pt>
                <c:pt idx="1">
                  <c:v>1043</c:v>
                </c:pt>
                <c:pt idx="2">
                  <c:v>474</c:v>
                </c:pt>
                <c:pt idx="3">
                  <c:v>169</c:v>
                </c:pt>
                <c:pt idx="4">
                  <c:v>266</c:v>
                </c:pt>
                <c:pt idx="5">
                  <c:v>621</c:v>
                </c:pt>
                <c:pt idx="6">
                  <c:v>1533</c:v>
                </c:pt>
                <c:pt idx="7">
                  <c:v>381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1264</c:v>
                </c:pt>
                <c:pt idx="1">
                  <c:v>1165</c:v>
                </c:pt>
                <c:pt idx="2">
                  <c:v>854</c:v>
                </c:pt>
                <c:pt idx="3">
                  <c:v>346</c:v>
                </c:pt>
                <c:pt idx="4">
                  <c:v>513</c:v>
                </c:pt>
                <c:pt idx="5">
                  <c:v>1412</c:v>
                </c:pt>
                <c:pt idx="6">
                  <c:v>2279</c:v>
                </c:pt>
                <c:pt idx="7">
                  <c:v>845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821</c:v>
                </c:pt>
                <c:pt idx="1">
                  <c:v>739</c:v>
                </c:pt>
                <c:pt idx="2">
                  <c:v>544</c:v>
                </c:pt>
                <c:pt idx="3">
                  <c:v>201</c:v>
                </c:pt>
                <c:pt idx="4">
                  <c:v>334</c:v>
                </c:pt>
                <c:pt idx="5">
                  <c:v>723</c:v>
                </c:pt>
                <c:pt idx="6">
                  <c:v>1420</c:v>
                </c:pt>
                <c:pt idx="7">
                  <c:v>468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638</c:v>
                </c:pt>
                <c:pt idx="1">
                  <c:v>603</c:v>
                </c:pt>
                <c:pt idx="2">
                  <c:v>444</c:v>
                </c:pt>
                <c:pt idx="3">
                  <c:v>210</c:v>
                </c:pt>
                <c:pt idx="4">
                  <c:v>282</c:v>
                </c:pt>
                <c:pt idx="5">
                  <c:v>604</c:v>
                </c:pt>
                <c:pt idx="6">
                  <c:v>1253</c:v>
                </c:pt>
                <c:pt idx="7">
                  <c:v>360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877</c:v>
                </c:pt>
                <c:pt idx="1">
                  <c:v>661</c:v>
                </c:pt>
                <c:pt idx="2">
                  <c:v>477</c:v>
                </c:pt>
                <c:pt idx="3">
                  <c:v>210</c:v>
                </c:pt>
                <c:pt idx="4">
                  <c:v>354</c:v>
                </c:pt>
                <c:pt idx="5">
                  <c:v>731</c:v>
                </c:pt>
                <c:pt idx="6">
                  <c:v>1426</c:v>
                </c:pt>
                <c:pt idx="7">
                  <c:v>555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403</c:v>
                </c:pt>
                <c:pt idx="2">
                  <c:v>287</c:v>
                </c:pt>
                <c:pt idx="3">
                  <c:v>109</c:v>
                </c:pt>
                <c:pt idx="4">
                  <c:v>190</c:v>
                </c:pt>
                <c:pt idx="5">
                  <c:v>451</c:v>
                </c:pt>
                <c:pt idx="6">
                  <c:v>730</c:v>
                </c:pt>
                <c:pt idx="7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9041552"/>
        <c:axId val="33904508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0.14030883919062834</c:v>
                </c:pt>
                <c:pt idx="1">
                  <c:v>0.18705836168542267</c:v>
                </c:pt>
                <c:pt idx="2">
                  <c:v>0.20368795833776171</c:v>
                </c:pt>
                <c:pt idx="3">
                  <c:v>0.15233065908398497</c:v>
                </c:pt>
                <c:pt idx="4">
                  <c:v>0.16005557485237931</c:v>
                </c:pt>
                <c:pt idx="5">
                  <c:v>0.17081646316192176</c:v>
                </c:pt>
                <c:pt idx="6">
                  <c:v>0.22123392900460903</c:v>
                </c:pt>
                <c:pt idx="7">
                  <c:v>0.16688651130978552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46256"/>
        <c:axId val="339045864"/>
      </c:lineChart>
      <c:catAx>
        <c:axId val="33904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39045080"/>
        <c:crosses val="autoZero"/>
        <c:auto val="1"/>
        <c:lblAlgn val="ctr"/>
        <c:lblOffset val="100"/>
        <c:noMultiLvlLbl val="0"/>
      </c:catAx>
      <c:valAx>
        <c:axId val="3390450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39041552"/>
        <c:crosses val="autoZero"/>
        <c:crossBetween val="between"/>
      </c:valAx>
      <c:valAx>
        <c:axId val="3390458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39046256"/>
        <c:crosses val="max"/>
        <c:crossBetween val="between"/>
      </c:valAx>
      <c:catAx>
        <c:axId val="33904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0458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0.62337357871292931</c:v>
                </c:pt>
                <c:pt idx="1">
                  <c:v>0.62289887021217971</c:v>
                </c:pt>
                <c:pt idx="2">
                  <c:v>0.5704587533429335</c:v>
                </c:pt>
                <c:pt idx="3">
                  <c:v>0.58843159065628481</c:v>
                </c:pt>
                <c:pt idx="4">
                  <c:v>0.61350906095551894</c:v>
                </c:pt>
                <c:pt idx="5">
                  <c:v>0.63317643239733812</c:v>
                </c:pt>
                <c:pt idx="6">
                  <c:v>0.6252784364446361</c:v>
                </c:pt>
                <c:pt idx="7">
                  <c:v>0.60302544121017654</c:v>
                </c:pt>
                <c:pt idx="8">
                  <c:v>0.61625671019950323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0.19259172429961319</c:v>
                </c:pt>
                <c:pt idx="1">
                  <c:v>0.19192615045467071</c:v>
                </c:pt>
                <c:pt idx="2">
                  <c:v>0.1855585270520469</c:v>
                </c:pt>
                <c:pt idx="3">
                  <c:v>0.1657397107897664</c:v>
                </c:pt>
                <c:pt idx="4">
                  <c:v>0.14530477759472818</c:v>
                </c:pt>
                <c:pt idx="5">
                  <c:v>0.10956013634150301</c:v>
                </c:pt>
                <c:pt idx="6">
                  <c:v>0.14572106057339945</c:v>
                </c:pt>
                <c:pt idx="7">
                  <c:v>0.1443960577584231</c:v>
                </c:pt>
                <c:pt idx="8">
                  <c:v>0.16044387468952809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6.1891923572851955E-2</c:v>
                </c:pt>
                <c:pt idx="1">
                  <c:v>6.3791678148250208E-2</c:v>
                </c:pt>
                <c:pt idx="2">
                  <c:v>0.10717959267640403</c:v>
                </c:pt>
                <c:pt idx="3">
                  <c:v>4.1156840934371525E-2</c:v>
                </c:pt>
                <c:pt idx="4">
                  <c:v>0.11334431630971993</c:v>
                </c:pt>
                <c:pt idx="5">
                  <c:v>9.7062165232916733E-2</c:v>
                </c:pt>
                <c:pt idx="6">
                  <c:v>0.10311130272328807</c:v>
                </c:pt>
                <c:pt idx="7">
                  <c:v>7.2656429062571623E-2</c:v>
                </c:pt>
                <c:pt idx="8">
                  <c:v>8.5730310071308394E-2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0.12214277341460555</c:v>
                </c:pt>
                <c:pt idx="1">
                  <c:v>0.12138330118489943</c:v>
                </c:pt>
                <c:pt idx="2">
                  <c:v>0.13680312692861551</c:v>
                </c:pt>
                <c:pt idx="3">
                  <c:v>0.20467185761957732</c:v>
                </c:pt>
                <c:pt idx="4">
                  <c:v>0.12784184514003294</c:v>
                </c:pt>
                <c:pt idx="5">
                  <c:v>0.16020126602824217</c:v>
                </c:pt>
                <c:pt idx="6">
                  <c:v>0.12588920025867645</c:v>
                </c:pt>
                <c:pt idx="7">
                  <c:v>0.17992207196882878</c:v>
                </c:pt>
                <c:pt idx="8">
                  <c:v>0.13756910503966027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016616"/>
        <c:axId val="341015048"/>
      </c:barChart>
      <c:catAx>
        <c:axId val="341016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1015048"/>
        <c:crosses val="autoZero"/>
        <c:auto val="1"/>
        <c:lblAlgn val="ctr"/>
        <c:lblOffset val="100"/>
        <c:noMultiLvlLbl val="0"/>
      </c:catAx>
      <c:valAx>
        <c:axId val="3410150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10166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0.38780129682647385</c:v>
                </c:pt>
                <c:pt idx="1">
                  <c:v>0.43234901784413182</c:v>
                </c:pt>
                <c:pt idx="2">
                  <c:v>0.35056159973288042</c:v>
                </c:pt>
                <c:pt idx="3">
                  <c:v>0.34214776645279316</c:v>
                </c:pt>
                <c:pt idx="4">
                  <c:v>0.39546985718707256</c:v>
                </c:pt>
                <c:pt idx="5">
                  <c:v>0.37600940320949305</c:v>
                </c:pt>
                <c:pt idx="6">
                  <c:v>0.3922412300117239</c:v>
                </c:pt>
                <c:pt idx="7">
                  <c:v>0.36771802234748258</c:v>
                </c:pt>
                <c:pt idx="8">
                  <c:v>0.38623366259300373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4.0861876488034424E-2</c:v>
                </c:pt>
                <c:pt idx="1">
                  <c:v>3.8198431000198853E-2</c:v>
                </c:pt>
                <c:pt idx="2">
                  <c:v>3.3512507064534153E-2</c:v>
                </c:pt>
                <c:pt idx="3">
                  <c:v>2.9519385687000264E-2</c:v>
                </c:pt>
                <c:pt idx="4">
                  <c:v>2.9012068003918392E-2</c:v>
                </c:pt>
                <c:pt idx="5">
                  <c:v>2.0445273687051919E-2</c:v>
                </c:pt>
                <c:pt idx="6">
                  <c:v>2.6489070960769294E-2</c:v>
                </c:pt>
                <c:pt idx="7">
                  <c:v>2.6864695546325333E-2</c:v>
                </c:pt>
                <c:pt idx="8">
                  <c:v>3.0460403180449347E-2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0.14694733439448762</c:v>
                </c:pt>
                <c:pt idx="1">
                  <c:v>0.14320365618259331</c:v>
                </c:pt>
                <c:pt idx="2">
                  <c:v>0.22122723826803417</c:v>
                </c:pt>
                <c:pt idx="3">
                  <c:v>7.8239165495169335E-2</c:v>
                </c:pt>
                <c:pt idx="4">
                  <c:v>0.21292878480816119</c:v>
                </c:pt>
                <c:pt idx="5">
                  <c:v>0.19040447962176738</c:v>
                </c:pt>
                <c:pt idx="6">
                  <c:v>0.22227123946093366</c:v>
                </c:pt>
                <c:pt idx="7">
                  <c:v>0.12929398784120708</c:v>
                </c:pt>
                <c:pt idx="8">
                  <c:v>0.18032328679242082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0.42438949229100414</c:v>
                </c:pt>
                <c:pt idx="1">
                  <c:v>0.38624889497307613</c:v>
                </c:pt>
                <c:pt idx="2">
                  <c:v>0.39469865493455125</c:v>
                </c:pt>
                <c:pt idx="3">
                  <c:v>0.55009368236503731</c:v>
                </c:pt>
                <c:pt idx="4">
                  <c:v>0.36258929000084777</c:v>
                </c:pt>
                <c:pt idx="5">
                  <c:v>0.41314084348168767</c:v>
                </c:pt>
                <c:pt idx="6">
                  <c:v>0.35899845956657306</c:v>
                </c:pt>
                <c:pt idx="7">
                  <c:v>0.47612329426498501</c:v>
                </c:pt>
                <c:pt idx="8">
                  <c:v>0.40298264743412615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1017400"/>
        <c:axId val="341014264"/>
      </c:barChart>
      <c:catAx>
        <c:axId val="341017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1014264"/>
        <c:crosses val="autoZero"/>
        <c:auto val="1"/>
        <c:lblAlgn val="ctr"/>
        <c:lblOffset val="100"/>
        <c:noMultiLvlLbl val="0"/>
      </c:catAx>
      <c:valAx>
        <c:axId val="3410142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10174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279591.7099999999</c:v>
                </c:pt>
                <c:pt idx="1">
                  <c:v>17569.600000000002</c:v>
                </c:pt>
                <c:pt idx="2">
                  <c:v>87318.150000000023</c:v>
                </c:pt>
                <c:pt idx="3">
                  <c:v>14581.280000000002</c:v>
                </c:pt>
                <c:pt idx="4">
                  <c:v>46356.35000000002</c:v>
                </c:pt>
                <c:pt idx="5">
                  <c:v>732869.58</c:v>
                </c:pt>
                <c:pt idx="6">
                  <c:v>283442</c:v>
                </c:pt>
                <c:pt idx="7">
                  <c:v>127397.45999999999</c:v>
                </c:pt>
                <c:pt idx="8">
                  <c:v>10551.29</c:v>
                </c:pt>
                <c:pt idx="9">
                  <c:v>62.95</c:v>
                </c:pt>
                <c:pt idx="10">
                  <c:v>109464.39000000001</c:v>
                </c:pt>
                <c:pt idx="11">
                  <c:v>217903.26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015832"/>
        <c:axId val="3410201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4799</c:v>
                </c:pt>
                <c:pt idx="1">
                  <c:v>234</c:v>
                </c:pt>
                <c:pt idx="2">
                  <c:v>1776</c:v>
                </c:pt>
                <c:pt idx="3">
                  <c:v>318</c:v>
                </c:pt>
                <c:pt idx="4">
                  <c:v>3528</c:v>
                </c:pt>
                <c:pt idx="5">
                  <c:v>6363</c:v>
                </c:pt>
                <c:pt idx="6">
                  <c:v>3091</c:v>
                </c:pt>
                <c:pt idx="7">
                  <c:v>967</c:v>
                </c:pt>
                <c:pt idx="8">
                  <c:v>132</c:v>
                </c:pt>
                <c:pt idx="9">
                  <c:v>2</c:v>
                </c:pt>
                <c:pt idx="10">
                  <c:v>8507</c:v>
                </c:pt>
                <c:pt idx="11">
                  <c:v>1049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16224"/>
        <c:axId val="341020928"/>
      </c:lineChart>
      <c:catAx>
        <c:axId val="34101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1020928"/>
        <c:crosses val="autoZero"/>
        <c:auto val="1"/>
        <c:lblAlgn val="ctr"/>
        <c:lblOffset val="100"/>
        <c:noMultiLvlLbl val="0"/>
      </c:catAx>
      <c:valAx>
        <c:axId val="3410209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1016224"/>
        <c:crosses val="autoZero"/>
        <c:crossBetween val="between"/>
      </c:valAx>
      <c:valAx>
        <c:axId val="3410201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015832"/>
        <c:crosses val="max"/>
        <c:crossBetween val="between"/>
      </c:valAx>
      <c:catAx>
        <c:axId val="341015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020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81.99</c:v>
                </c:pt>
                <c:pt idx="2">
                  <c:v>17880.3</c:v>
                </c:pt>
                <c:pt idx="3">
                  <c:v>4069.59</c:v>
                </c:pt>
                <c:pt idx="4">
                  <c:v>4048.6199999999994</c:v>
                </c:pt>
                <c:pt idx="5">
                  <c:v>0</c:v>
                </c:pt>
                <c:pt idx="6">
                  <c:v>76972.76999999999</c:v>
                </c:pt>
                <c:pt idx="7">
                  <c:v>2149.9700000000003</c:v>
                </c:pt>
                <c:pt idx="8">
                  <c:v>627.02</c:v>
                </c:pt>
                <c:pt idx="9">
                  <c:v>0</c:v>
                </c:pt>
                <c:pt idx="10">
                  <c:v>25798.78000000001</c:v>
                </c:pt>
                <c:pt idx="11">
                  <c:v>20352.759999999995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019360"/>
        <c:axId val="3410189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541</c:v>
                </c:pt>
                <c:pt idx="3">
                  <c:v>97</c:v>
                </c:pt>
                <c:pt idx="4">
                  <c:v>365</c:v>
                </c:pt>
                <c:pt idx="5">
                  <c:v>0</c:v>
                </c:pt>
                <c:pt idx="6">
                  <c:v>2254</c:v>
                </c:pt>
                <c:pt idx="7">
                  <c:v>47</c:v>
                </c:pt>
                <c:pt idx="8">
                  <c:v>13</c:v>
                </c:pt>
                <c:pt idx="9">
                  <c:v>0</c:v>
                </c:pt>
                <c:pt idx="10">
                  <c:v>4438</c:v>
                </c:pt>
                <c:pt idx="11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018184"/>
        <c:axId val="341018576"/>
      </c:lineChart>
      <c:catAx>
        <c:axId val="341018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1018576"/>
        <c:crosses val="autoZero"/>
        <c:auto val="1"/>
        <c:lblAlgn val="ctr"/>
        <c:lblOffset val="100"/>
        <c:noMultiLvlLbl val="0"/>
      </c:catAx>
      <c:valAx>
        <c:axId val="3410185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1018184"/>
        <c:crosses val="autoZero"/>
        <c:crossBetween val="between"/>
      </c:valAx>
      <c:valAx>
        <c:axId val="3410189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1019360"/>
        <c:crosses val="max"/>
        <c:crossBetween val="between"/>
      </c:valAx>
      <c:catAx>
        <c:axId val="34101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10189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702034</v>
      </c>
      <c r="D5" s="30">
        <f>SUM(E5:F5)</f>
        <v>220004</v>
      </c>
      <c r="E5" s="31">
        <f>SUM(E6:E13)</f>
        <v>110292</v>
      </c>
      <c r="F5" s="32">
        <f t="shared" ref="F5:G5" si="0">SUM(F6:F13)</f>
        <v>109712</v>
      </c>
      <c r="G5" s="29">
        <f t="shared" si="0"/>
        <v>218771</v>
      </c>
      <c r="H5" s="33">
        <f>D5/C5</f>
        <v>0.31338083340692902</v>
      </c>
      <c r="I5" s="26"/>
      <c r="J5" s="24">
        <f t="shared" ref="J5:J13" si="1">C5-D5-G5</f>
        <v>263259</v>
      </c>
      <c r="K5" s="58">
        <f>E5/C5</f>
        <v>0.15710350210958443</v>
      </c>
      <c r="L5" s="58">
        <f>F5/C5</f>
        <v>0.15627733129734458</v>
      </c>
    </row>
    <row r="6" spans="1:12" ht="20.100000000000001" customHeight="1" thickTop="1" x14ac:dyDescent="0.15">
      <c r="B6" s="18" t="s">
        <v>18</v>
      </c>
      <c r="C6" s="34">
        <v>187484</v>
      </c>
      <c r="D6" s="35">
        <f t="shared" ref="D6:D13" si="2">SUM(E6:F6)</f>
        <v>45072</v>
      </c>
      <c r="E6" s="36">
        <v>24306</v>
      </c>
      <c r="F6" s="37">
        <v>20766</v>
      </c>
      <c r="G6" s="34">
        <v>61212</v>
      </c>
      <c r="H6" s="38">
        <f t="shared" ref="H6:H13" si="3">D6/C6</f>
        <v>0.24040451451857225</v>
      </c>
      <c r="I6" s="26"/>
      <c r="J6" s="24">
        <f t="shared" si="1"/>
        <v>81200</v>
      </c>
      <c r="K6" s="58">
        <f t="shared" ref="K6:K13" si="4">E6/C6</f>
        <v>0.12964306287469865</v>
      </c>
      <c r="L6" s="58">
        <f t="shared" ref="L6:L13" si="5">F6/C6</f>
        <v>0.1107614516438736</v>
      </c>
    </row>
    <row r="7" spans="1:12" ht="20.100000000000001" customHeight="1" x14ac:dyDescent="0.15">
      <c r="B7" s="19" t="s">
        <v>19</v>
      </c>
      <c r="C7" s="39">
        <v>92700</v>
      </c>
      <c r="D7" s="40">
        <f t="shared" si="2"/>
        <v>30568</v>
      </c>
      <c r="E7" s="41">
        <v>14997</v>
      </c>
      <c r="F7" s="42">
        <v>15571</v>
      </c>
      <c r="G7" s="39">
        <v>28772</v>
      </c>
      <c r="H7" s="43">
        <f t="shared" si="3"/>
        <v>0.32975188781014025</v>
      </c>
      <c r="I7" s="26"/>
      <c r="J7" s="24">
        <f t="shared" si="1"/>
        <v>33360</v>
      </c>
      <c r="K7" s="58">
        <f t="shared" si="4"/>
        <v>0.16177993527508092</v>
      </c>
      <c r="L7" s="58">
        <f t="shared" si="5"/>
        <v>0.16797195253505934</v>
      </c>
    </row>
    <row r="8" spans="1:12" ht="20.100000000000001" customHeight="1" x14ac:dyDescent="0.15">
      <c r="B8" s="19" t="s">
        <v>20</v>
      </c>
      <c r="C8" s="39">
        <v>50897</v>
      </c>
      <c r="D8" s="40">
        <f t="shared" si="2"/>
        <v>18818</v>
      </c>
      <c r="E8" s="41">
        <v>9394</v>
      </c>
      <c r="F8" s="42">
        <v>9424</v>
      </c>
      <c r="G8" s="39">
        <v>15046</v>
      </c>
      <c r="H8" s="43">
        <f t="shared" si="3"/>
        <v>0.36972709589956188</v>
      </c>
      <c r="I8" s="26"/>
      <c r="J8" s="24">
        <f t="shared" si="1"/>
        <v>17033</v>
      </c>
      <c r="K8" s="58">
        <f t="shared" si="4"/>
        <v>0.18456883509833585</v>
      </c>
      <c r="L8" s="58">
        <f t="shared" si="5"/>
        <v>0.18515826080122599</v>
      </c>
    </row>
    <row r="9" spans="1:12" ht="20.100000000000001" customHeight="1" x14ac:dyDescent="0.15">
      <c r="B9" s="19" t="s">
        <v>21</v>
      </c>
      <c r="C9" s="39">
        <v>31986</v>
      </c>
      <c r="D9" s="40">
        <f t="shared" si="2"/>
        <v>9847</v>
      </c>
      <c r="E9" s="41">
        <v>5120</v>
      </c>
      <c r="F9" s="42">
        <v>4727</v>
      </c>
      <c r="G9" s="39">
        <v>10138</v>
      </c>
      <c r="H9" s="43">
        <f t="shared" si="3"/>
        <v>0.30785343587819669</v>
      </c>
      <c r="I9" s="26"/>
      <c r="J9" s="24">
        <f t="shared" si="1"/>
        <v>12001</v>
      </c>
      <c r="K9" s="58">
        <f t="shared" si="4"/>
        <v>0.1600700306384043</v>
      </c>
      <c r="L9" s="58">
        <f t="shared" si="5"/>
        <v>0.14778340523979241</v>
      </c>
    </row>
    <row r="10" spans="1:12" ht="20.100000000000001" customHeight="1" x14ac:dyDescent="0.15">
      <c r="B10" s="19" t="s">
        <v>22</v>
      </c>
      <c r="C10" s="39">
        <v>44868</v>
      </c>
      <c r="D10" s="40">
        <f t="shared" si="2"/>
        <v>14395</v>
      </c>
      <c r="E10" s="41">
        <v>7023</v>
      </c>
      <c r="F10" s="42">
        <v>7372</v>
      </c>
      <c r="G10" s="39">
        <v>13892</v>
      </c>
      <c r="H10" s="43">
        <f t="shared" si="3"/>
        <v>0.32082999019345637</v>
      </c>
      <c r="I10" s="26"/>
      <c r="J10" s="24">
        <f t="shared" si="1"/>
        <v>16581</v>
      </c>
      <c r="K10" s="58">
        <f t="shared" si="4"/>
        <v>0.15652580903985022</v>
      </c>
      <c r="L10" s="58">
        <f t="shared" si="5"/>
        <v>0.16430418115360612</v>
      </c>
    </row>
    <row r="11" spans="1:12" ht="20.100000000000001" customHeight="1" x14ac:dyDescent="0.15">
      <c r="B11" s="19" t="s">
        <v>23</v>
      </c>
      <c r="C11" s="39">
        <v>99135</v>
      </c>
      <c r="D11" s="40">
        <f t="shared" si="2"/>
        <v>31367</v>
      </c>
      <c r="E11" s="41">
        <v>15152</v>
      </c>
      <c r="F11" s="42">
        <v>16215</v>
      </c>
      <c r="G11" s="39">
        <v>31814</v>
      </c>
      <c r="H11" s="43">
        <f t="shared" si="3"/>
        <v>0.316406919856761</v>
      </c>
      <c r="I11" s="26"/>
      <c r="J11" s="24">
        <f t="shared" si="1"/>
        <v>35954</v>
      </c>
      <c r="K11" s="58">
        <f t="shared" si="4"/>
        <v>0.15284208402683211</v>
      </c>
      <c r="L11" s="58">
        <f t="shared" si="5"/>
        <v>0.1635648358299289</v>
      </c>
    </row>
    <row r="12" spans="1:12" ht="20.100000000000001" customHeight="1" x14ac:dyDescent="0.15">
      <c r="B12" s="19" t="s">
        <v>24</v>
      </c>
      <c r="C12" s="39">
        <v>137080</v>
      </c>
      <c r="D12" s="40">
        <f t="shared" si="2"/>
        <v>49468</v>
      </c>
      <c r="E12" s="41">
        <v>24752</v>
      </c>
      <c r="F12" s="42">
        <v>24716</v>
      </c>
      <c r="G12" s="39">
        <v>40465</v>
      </c>
      <c r="H12" s="43">
        <f t="shared" si="3"/>
        <v>0.36086956521739133</v>
      </c>
      <c r="I12" s="26"/>
      <c r="J12" s="24">
        <f t="shared" si="1"/>
        <v>47147</v>
      </c>
      <c r="K12" s="58">
        <f t="shared" si="4"/>
        <v>0.18056609279252991</v>
      </c>
      <c r="L12" s="58">
        <f t="shared" si="5"/>
        <v>0.18030347242486139</v>
      </c>
    </row>
    <row r="13" spans="1:12" ht="20.100000000000001" customHeight="1" x14ac:dyDescent="0.15">
      <c r="B13" s="19" t="s">
        <v>25</v>
      </c>
      <c r="C13" s="39">
        <v>57884</v>
      </c>
      <c r="D13" s="40">
        <f t="shared" si="2"/>
        <v>20469</v>
      </c>
      <c r="E13" s="41">
        <v>9548</v>
      </c>
      <c r="F13" s="42">
        <v>10921</v>
      </c>
      <c r="G13" s="39">
        <v>17432</v>
      </c>
      <c r="H13" s="43">
        <f t="shared" si="3"/>
        <v>0.35362103517379589</v>
      </c>
      <c r="I13" s="26"/>
      <c r="J13" s="24">
        <f t="shared" si="1"/>
        <v>19983</v>
      </c>
      <c r="K13" s="58">
        <f t="shared" si="4"/>
        <v>0.1649505908368461</v>
      </c>
      <c r="L13" s="58">
        <f t="shared" si="5"/>
        <v>0.18867044433694977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7354</v>
      </c>
      <c r="E4" s="46">
        <f t="shared" ref="E4:K4" si="0">SUM(E5:E7)</f>
        <v>5381</v>
      </c>
      <c r="F4" s="46">
        <f t="shared" si="0"/>
        <v>8678</v>
      </c>
      <c r="G4" s="46">
        <f t="shared" si="0"/>
        <v>5250</v>
      </c>
      <c r="H4" s="46">
        <f t="shared" si="0"/>
        <v>4394</v>
      </c>
      <c r="I4" s="46">
        <f t="shared" si="0"/>
        <v>5291</v>
      </c>
      <c r="J4" s="45">
        <f t="shared" si="0"/>
        <v>3049</v>
      </c>
      <c r="K4" s="47">
        <f t="shared" si="0"/>
        <v>39397</v>
      </c>
      <c r="L4" s="55">
        <f>K4/人口統計!D5</f>
        <v>0.17907401683605753</v>
      </c>
    </row>
    <row r="5" spans="1:12" ht="20.100000000000001" customHeight="1" x14ac:dyDescent="0.15">
      <c r="B5" s="117"/>
      <c r="C5" s="118" t="s">
        <v>15</v>
      </c>
      <c r="D5" s="48">
        <v>930</v>
      </c>
      <c r="E5" s="49">
        <v>828</v>
      </c>
      <c r="F5" s="49">
        <v>772</v>
      </c>
      <c r="G5" s="49">
        <v>617</v>
      </c>
      <c r="H5" s="49">
        <v>504</v>
      </c>
      <c r="I5" s="49">
        <v>500</v>
      </c>
      <c r="J5" s="48">
        <v>319</v>
      </c>
      <c r="K5" s="50">
        <f>SUM(D5:J5)</f>
        <v>4470</v>
      </c>
      <c r="L5" s="56">
        <f>K5/人口統計!D5</f>
        <v>2.0317812403410847E-2</v>
      </c>
    </row>
    <row r="6" spans="1:12" ht="20.100000000000001" customHeight="1" x14ac:dyDescent="0.15">
      <c r="B6" s="117"/>
      <c r="C6" s="118" t="s">
        <v>145</v>
      </c>
      <c r="D6" s="48">
        <v>3104</v>
      </c>
      <c r="E6" s="49">
        <v>2048</v>
      </c>
      <c r="F6" s="49">
        <v>2965</v>
      </c>
      <c r="G6" s="49">
        <v>1650</v>
      </c>
      <c r="H6" s="49">
        <v>1245</v>
      </c>
      <c r="I6" s="49">
        <v>1335</v>
      </c>
      <c r="J6" s="48">
        <v>802</v>
      </c>
      <c r="K6" s="50">
        <f>SUM(D6:J6)</f>
        <v>13149</v>
      </c>
      <c r="L6" s="56">
        <f>K6/人口統計!D5</f>
        <v>5.9767095143724656E-2</v>
      </c>
    </row>
    <row r="7" spans="1:12" ht="20.100000000000001" customHeight="1" x14ac:dyDescent="0.15">
      <c r="B7" s="117"/>
      <c r="C7" s="119" t="s">
        <v>144</v>
      </c>
      <c r="D7" s="51">
        <v>3320</v>
      </c>
      <c r="E7" s="52">
        <v>2505</v>
      </c>
      <c r="F7" s="52">
        <v>4941</v>
      </c>
      <c r="G7" s="52">
        <v>2983</v>
      </c>
      <c r="H7" s="52">
        <v>2645</v>
      </c>
      <c r="I7" s="52">
        <v>3456</v>
      </c>
      <c r="J7" s="51">
        <v>1928</v>
      </c>
      <c r="K7" s="53">
        <f>SUM(D7:J7)</f>
        <v>21778</v>
      </c>
      <c r="L7" s="57">
        <f>K7/人口統計!D5</f>
        <v>9.8989109288922017E-2</v>
      </c>
    </row>
    <row r="8" spans="1:12" ht="20.100000000000001" customHeight="1" thickBot="1" x14ac:dyDescent="0.2">
      <c r="B8" s="190" t="s">
        <v>68</v>
      </c>
      <c r="C8" s="191"/>
      <c r="D8" s="45">
        <v>74</v>
      </c>
      <c r="E8" s="46">
        <v>114</v>
      </c>
      <c r="F8" s="46">
        <v>85</v>
      </c>
      <c r="G8" s="46">
        <v>108</v>
      </c>
      <c r="H8" s="46">
        <v>80</v>
      </c>
      <c r="I8" s="46">
        <v>71</v>
      </c>
      <c r="J8" s="45">
        <v>61</v>
      </c>
      <c r="K8" s="47">
        <f>SUM(D8:J8)</f>
        <v>593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7428</v>
      </c>
      <c r="E9" s="34">
        <f t="shared" ref="E9:K9" si="1">E4+E8</f>
        <v>5495</v>
      </c>
      <c r="F9" s="34">
        <f t="shared" si="1"/>
        <v>8763</v>
      </c>
      <c r="G9" s="34">
        <f t="shared" si="1"/>
        <v>5358</v>
      </c>
      <c r="H9" s="34">
        <f t="shared" si="1"/>
        <v>4474</v>
      </c>
      <c r="I9" s="34">
        <f t="shared" si="1"/>
        <v>5362</v>
      </c>
      <c r="J9" s="35">
        <f t="shared" si="1"/>
        <v>3110</v>
      </c>
      <c r="K9" s="54">
        <f t="shared" si="1"/>
        <v>39990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1288</v>
      </c>
      <c r="E24" s="46">
        <v>894</v>
      </c>
      <c r="F24" s="46">
        <v>1264</v>
      </c>
      <c r="G24" s="46">
        <v>821</v>
      </c>
      <c r="H24" s="46">
        <v>638</v>
      </c>
      <c r="I24" s="46">
        <v>877</v>
      </c>
      <c r="J24" s="45">
        <v>542</v>
      </c>
      <c r="K24" s="47">
        <f>SUM(D24:J24)</f>
        <v>6324</v>
      </c>
      <c r="L24" s="55">
        <f>K24/人口統計!D6</f>
        <v>0.14030883919062834</v>
      </c>
    </row>
    <row r="25" spans="1:12" ht="20.100000000000001" customHeight="1" x14ac:dyDescent="0.15">
      <c r="B25" s="198" t="s">
        <v>44</v>
      </c>
      <c r="C25" s="199"/>
      <c r="D25" s="45">
        <v>1104</v>
      </c>
      <c r="E25" s="46">
        <v>1043</v>
      </c>
      <c r="F25" s="46">
        <v>1165</v>
      </c>
      <c r="G25" s="46">
        <v>739</v>
      </c>
      <c r="H25" s="46">
        <v>603</v>
      </c>
      <c r="I25" s="46">
        <v>661</v>
      </c>
      <c r="J25" s="45">
        <v>403</v>
      </c>
      <c r="K25" s="47">
        <f t="shared" ref="K25:K31" si="2">SUM(D25:J25)</f>
        <v>5718</v>
      </c>
      <c r="L25" s="55">
        <f>K25/人口統計!D7</f>
        <v>0.18705836168542267</v>
      </c>
    </row>
    <row r="26" spans="1:12" ht="20.100000000000001" customHeight="1" x14ac:dyDescent="0.15">
      <c r="B26" s="198" t="s">
        <v>45</v>
      </c>
      <c r="C26" s="199"/>
      <c r="D26" s="45">
        <v>753</v>
      </c>
      <c r="E26" s="46">
        <v>474</v>
      </c>
      <c r="F26" s="46">
        <v>854</v>
      </c>
      <c r="G26" s="46">
        <v>544</v>
      </c>
      <c r="H26" s="46">
        <v>444</v>
      </c>
      <c r="I26" s="46">
        <v>477</v>
      </c>
      <c r="J26" s="45">
        <v>287</v>
      </c>
      <c r="K26" s="47">
        <f t="shared" si="2"/>
        <v>3833</v>
      </c>
      <c r="L26" s="55">
        <f>K26/人口統計!D8</f>
        <v>0.20368795833776171</v>
      </c>
    </row>
    <row r="27" spans="1:12" ht="20.100000000000001" customHeight="1" x14ac:dyDescent="0.15">
      <c r="B27" s="198" t="s">
        <v>46</v>
      </c>
      <c r="C27" s="199"/>
      <c r="D27" s="45">
        <v>255</v>
      </c>
      <c r="E27" s="46">
        <v>169</v>
      </c>
      <c r="F27" s="46">
        <v>346</v>
      </c>
      <c r="G27" s="46">
        <v>201</v>
      </c>
      <c r="H27" s="46">
        <v>210</v>
      </c>
      <c r="I27" s="46">
        <v>210</v>
      </c>
      <c r="J27" s="45">
        <v>109</v>
      </c>
      <c r="K27" s="47">
        <f t="shared" si="2"/>
        <v>1500</v>
      </c>
      <c r="L27" s="55">
        <f>K27/人口統計!D9</f>
        <v>0.15233065908398497</v>
      </c>
    </row>
    <row r="28" spans="1:12" ht="20.100000000000001" customHeight="1" x14ac:dyDescent="0.15">
      <c r="B28" s="198" t="s">
        <v>47</v>
      </c>
      <c r="C28" s="199"/>
      <c r="D28" s="45">
        <v>365</v>
      </c>
      <c r="E28" s="46">
        <v>266</v>
      </c>
      <c r="F28" s="46">
        <v>513</v>
      </c>
      <c r="G28" s="46">
        <v>334</v>
      </c>
      <c r="H28" s="46">
        <v>282</v>
      </c>
      <c r="I28" s="46">
        <v>354</v>
      </c>
      <c r="J28" s="45">
        <v>190</v>
      </c>
      <c r="K28" s="47">
        <f t="shared" si="2"/>
        <v>2304</v>
      </c>
      <c r="L28" s="55">
        <f>K28/人口統計!D10</f>
        <v>0.16005557485237931</v>
      </c>
    </row>
    <row r="29" spans="1:12" ht="20.100000000000001" customHeight="1" x14ac:dyDescent="0.15">
      <c r="B29" s="198" t="s">
        <v>48</v>
      </c>
      <c r="C29" s="199"/>
      <c r="D29" s="45">
        <v>816</v>
      </c>
      <c r="E29" s="46">
        <v>621</v>
      </c>
      <c r="F29" s="46">
        <v>1412</v>
      </c>
      <c r="G29" s="46">
        <v>723</v>
      </c>
      <c r="H29" s="46">
        <v>604</v>
      </c>
      <c r="I29" s="46">
        <v>731</v>
      </c>
      <c r="J29" s="45">
        <v>451</v>
      </c>
      <c r="K29" s="47">
        <f t="shared" si="2"/>
        <v>5358</v>
      </c>
      <c r="L29" s="55">
        <f>K29/人口統計!D11</f>
        <v>0.17081646316192176</v>
      </c>
    </row>
    <row r="30" spans="1:12" ht="20.100000000000001" customHeight="1" x14ac:dyDescent="0.15">
      <c r="B30" s="198" t="s">
        <v>49</v>
      </c>
      <c r="C30" s="199"/>
      <c r="D30" s="45">
        <v>2303</v>
      </c>
      <c r="E30" s="46">
        <v>1533</v>
      </c>
      <c r="F30" s="46">
        <v>2279</v>
      </c>
      <c r="G30" s="46">
        <v>1420</v>
      </c>
      <c r="H30" s="46">
        <v>1253</v>
      </c>
      <c r="I30" s="46">
        <v>1426</v>
      </c>
      <c r="J30" s="45">
        <v>730</v>
      </c>
      <c r="K30" s="47">
        <f t="shared" si="2"/>
        <v>10944</v>
      </c>
      <c r="L30" s="55">
        <f>K30/人口統計!D12</f>
        <v>0.22123392900460903</v>
      </c>
    </row>
    <row r="31" spans="1:12" ht="20.100000000000001" customHeight="1" thickBot="1" x14ac:dyDescent="0.2">
      <c r="B31" s="194" t="s">
        <v>25</v>
      </c>
      <c r="C31" s="195"/>
      <c r="D31" s="45">
        <v>470</v>
      </c>
      <c r="E31" s="46">
        <v>381</v>
      </c>
      <c r="F31" s="46">
        <v>845</v>
      </c>
      <c r="G31" s="46">
        <v>468</v>
      </c>
      <c r="H31" s="46">
        <v>360</v>
      </c>
      <c r="I31" s="46">
        <v>555</v>
      </c>
      <c r="J31" s="45">
        <v>337</v>
      </c>
      <c r="K31" s="47">
        <f t="shared" si="2"/>
        <v>3416</v>
      </c>
      <c r="L31" s="59">
        <f>K31/人口統計!D13</f>
        <v>0.16688651130978552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7354</v>
      </c>
      <c r="E32" s="34">
        <f t="shared" ref="E32:J32" si="3">SUM(E24:E31)</f>
        <v>5381</v>
      </c>
      <c r="F32" s="34">
        <f t="shared" si="3"/>
        <v>8678</v>
      </c>
      <c r="G32" s="34">
        <f t="shared" si="3"/>
        <v>5250</v>
      </c>
      <c r="H32" s="34">
        <f t="shared" si="3"/>
        <v>4394</v>
      </c>
      <c r="I32" s="34">
        <f t="shared" si="3"/>
        <v>5291</v>
      </c>
      <c r="J32" s="35">
        <f t="shared" si="3"/>
        <v>3049</v>
      </c>
      <c r="K32" s="54">
        <f>SUM(K24:K31)</f>
        <v>39397</v>
      </c>
      <c r="L32" s="60">
        <f>K32/人口統計!D5</f>
        <v>0.17907401683605753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5318</v>
      </c>
      <c r="E5" s="149">
        <v>299105.67999999993</v>
      </c>
      <c r="F5" s="151">
        <v>1643</v>
      </c>
      <c r="G5" s="152">
        <v>31516.189999999995</v>
      </c>
      <c r="H5" s="150">
        <v>528</v>
      </c>
      <c r="I5" s="149">
        <v>113338.41000000002</v>
      </c>
      <c r="J5" s="151">
        <v>1042</v>
      </c>
      <c r="K5" s="152">
        <v>327325.64</v>
      </c>
      <c r="M5" s="162">
        <f>Q5+Q7</f>
        <v>38776</v>
      </c>
      <c r="N5" s="121" t="s">
        <v>108</v>
      </c>
      <c r="O5" s="122"/>
      <c r="P5" s="134"/>
      <c r="Q5" s="123">
        <v>30766</v>
      </c>
      <c r="R5" s="124">
        <v>1927108.0199999998</v>
      </c>
      <c r="S5" s="124">
        <f>R5/Q5*100</f>
        <v>6263.7587596697649</v>
      </c>
    </row>
    <row r="6" spans="1:19" ht="20.100000000000001" customHeight="1" x14ac:dyDescent="0.15">
      <c r="B6" s="202" t="s">
        <v>115</v>
      </c>
      <c r="C6" s="202"/>
      <c r="D6" s="153">
        <v>4521</v>
      </c>
      <c r="E6" s="154">
        <v>288116.42999999993</v>
      </c>
      <c r="F6" s="155">
        <v>1393</v>
      </c>
      <c r="G6" s="156">
        <v>25455.35</v>
      </c>
      <c r="H6" s="153">
        <v>463</v>
      </c>
      <c r="I6" s="154">
        <v>95430.599999999991</v>
      </c>
      <c r="J6" s="155">
        <v>881</v>
      </c>
      <c r="K6" s="156">
        <v>257395.40999999997</v>
      </c>
      <c r="M6" s="58"/>
      <c r="N6" s="125"/>
      <c r="O6" s="94" t="s">
        <v>105</v>
      </c>
      <c r="P6" s="107"/>
      <c r="Q6" s="98">
        <f>Q5/Q$13</f>
        <v>0.61625671019950323</v>
      </c>
      <c r="R6" s="99">
        <f>R5/R$13</f>
        <v>0.38623366259300373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2773</v>
      </c>
      <c r="E7" s="154">
        <v>179659.16000000003</v>
      </c>
      <c r="F7" s="155">
        <v>902</v>
      </c>
      <c r="G7" s="156">
        <v>17174.810000000001</v>
      </c>
      <c r="H7" s="153">
        <v>521</v>
      </c>
      <c r="I7" s="154">
        <v>113376.65000000001</v>
      </c>
      <c r="J7" s="155">
        <v>665</v>
      </c>
      <c r="K7" s="156">
        <v>202278.94000000003</v>
      </c>
      <c r="M7" s="58"/>
      <c r="N7" s="126" t="s">
        <v>109</v>
      </c>
      <c r="O7" s="127"/>
      <c r="P7" s="135"/>
      <c r="Q7" s="128">
        <v>8010</v>
      </c>
      <c r="R7" s="129">
        <v>151981.80000000016</v>
      </c>
      <c r="S7" s="129">
        <f>R7/Q7*100</f>
        <v>1897.4007490636727</v>
      </c>
    </row>
    <row r="8" spans="1:19" ht="20.100000000000001" customHeight="1" x14ac:dyDescent="0.15">
      <c r="B8" s="202" t="s">
        <v>117</v>
      </c>
      <c r="C8" s="202"/>
      <c r="D8" s="153">
        <v>1058</v>
      </c>
      <c r="E8" s="154">
        <v>67047.289999999994</v>
      </c>
      <c r="F8" s="155">
        <v>298</v>
      </c>
      <c r="G8" s="156">
        <v>5784.619999999999</v>
      </c>
      <c r="H8" s="153">
        <v>74</v>
      </c>
      <c r="I8" s="154">
        <v>15331.75</v>
      </c>
      <c r="J8" s="155">
        <v>368</v>
      </c>
      <c r="K8" s="156">
        <v>107796.37999999999</v>
      </c>
      <c r="L8" s="89"/>
      <c r="M8" s="88"/>
      <c r="N8" s="130"/>
      <c r="O8" s="94" t="s">
        <v>105</v>
      </c>
      <c r="P8" s="107"/>
      <c r="Q8" s="98">
        <f>Q7/Q$13</f>
        <v>0.16044387468952809</v>
      </c>
      <c r="R8" s="99">
        <f>R7/R$13</f>
        <v>3.0460403180449347E-2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1862</v>
      </c>
      <c r="E9" s="154">
        <v>123889.37999999999</v>
      </c>
      <c r="F9" s="155">
        <v>441</v>
      </c>
      <c r="G9" s="156">
        <v>9088.65</v>
      </c>
      <c r="H9" s="153">
        <v>344</v>
      </c>
      <c r="I9" s="154">
        <v>66704.489999999991</v>
      </c>
      <c r="J9" s="155">
        <v>388</v>
      </c>
      <c r="K9" s="156">
        <v>113588.83999999998</v>
      </c>
      <c r="L9" s="89"/>
      <c r="M9" s="88"/>
      <c r="N9" s="126" t="s">
        <v>110</v>
      </c>
      <c r="O9" s="127"/>
      <c r="P9" s="135"/>
      <c r="Q9" s="128">
        <v>4280</v>
      </c>
      <c r="R9" s="129">
        <v>899720.78000000014</v>
      </c>
      <c r="S9" s="129">
        <f>R9/Q9*100</f>
        <v>21021.513551401873</v>
      </c>
    </row>
    <row r="10" spans="1:19" ht="20.100000000000001" customHeight="1" x14ac:dyDescent="0.15">
      <c r="B10" s="202" t="s">
        <v>119</v>
      </c>
      <c r="C10" s="202"/>
      <c r="D10" s="153">
        <v>3901</v>
      </c>
      <c r="E10" s="154">
        <v>263606.19000000012</v>
      </c>
      <c r="F10" s="155">
        <v>675</v>
      </c>
      <c r="G10" s="156">
        <v>14333.419999999996</v>
      </c>
      <c r="H10" s="153">
        <v>598</v>
      </c>
      <c r="I10" s="154">
        <v>133485.49000000002</v>
      </c>
      <c r="J10" s="155">
        <v>987</v>
      </c>
      <c r="K10" s="156">
        <v>289637.66000000003</v>
      </c>
      <c r="L10" s="89"/>
      <c r="M10" s="88"/>
      <c r="N10" s="95"/>
      <c r="O10" s="94" t="s">
        <v>105</v>
      </c>
      <c r="P10" s="107"/>
      <c r="Q10" s="98">
        <f>Q9/Q$13</f>
        <v>8.5730310071308394E-2</v>
      </c>
      <c r="R10" s="99">
        <f>R9/R$13</f>
        <v>0.18032328679242082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8702</v>
      </c>
      <c r="E11" s="154">
        <v>529748.43000000028</v>
      </c>
      <c r="F11" s="155">
        <v>2028</v>
      </c>
      <c r="G11" s="156">
        <v>35775.290000000015</v>
      </c>
      <c r="H11" s="153">
        <v>1435</v>
      </c>
      <c r="I11" s="154">
        <v>300192.40999999997</v>
      </c>
      <c r="J11" s="155">
        <v>1752</v>
      </c>
      <c r="K11" s="156">
        <v>484851.81</v>
      </c>
      <c r="L11" s="89"/>
      <c r="M11" s="88"/>
      <c r="N11" s="126" t="s">
        <v>111</v>
      </c>
      <c r="O11" s="127"/>
      <c r="P11" s="135"/>
      <c r="Q11" s="101">
        <v>6868</v>
      </c>
      <c r="R11" s="102">
        <v>2010676.8699999999</v>
      </c>
      <c r="S11" s="102">
        <f>R11/Q11*100</f>
        <v>29276.017326732672</v>
      </c>
    </row>
    <row r="12" spans="1:19" ht="20.100000000000001" customHeight="1" thickBot="1" x14ac:dyDescent="0.2">
      <c r="B12" s="203" t="s">
        <v>121</v>
      </c>
      <c r="C12" s="203"/>
      <c r="D12" s="157">
        <v>2631</v>
      </c>
      <c r="E12" s="158">
        <v>175935.45999999996</v>
      </c>
      <c r="F12" s="159">
        <v>630</v>
      </c>
      <c r="G12" s="160">
        <v>12853.470000000003</v>
      </c>
      <c r="H12" s="157">
        <v>317</v>
      </c>
      <c r="I12" s="158">
        <v>61860.979999999989</v>
      </c>
      <c r="J12" s="159">
        <v>785</v>
      </c>
      <c r="K12" s="160">
        <v>227802.19000000003</v>
      </c>
      <c r="L12" s="89"/>
      <c r="M12" s="88"/>
      <c r="N12" s="125"/>
      <c r="O12" s="84" t="s">
        <v>105</v>
      </c>
      <c r="P12" s="108"/>
      <c r="Q12" s="103">
        <f>Q11/Q$13</f>
        <v>0.13756910503966027</v>
      </c>
      <c r="R12" s="104">
        <f>R11/R$13</f>
        <v>0.40298264743412615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30766</v>
      </c>
      <c r="E13" s="149">
        <v>1927108.0199999998</v>
      </c>
      <c r="F13" s="151">
        <v>8010</v>
      </c>
      <c r="G13" s="152">
        <v>151981.80000000016</v>
      </c>
      <c r="H13" s="150">
        <v>4280</v>
      </c>
      <c r="I13" s="149">
        <v>899720.78000000014</v>
      </c>
      <c r="J13" s="151">
        <v>6868</v>
      </c>
      <c r="K13" s="152">
        <v>2010676.8699999999</v>
      </c>
      <c r="M13" s="58"/>
      <c r="N13" s="131" t="s">
        <v>112</v>
      </c>
      <c r="O13" s="132"/>
      <c r="P13" s="133"/>
      <c r="Q13" s="96">
        <f>Q5+Q7+Q9+Q11</f>
        <v>49924</v>
      </c>
      <c r="R13" s="97">
        <f>R5+R7+R9+R11</f>
        <v>4989487.47</v>
      </c>
      <c r="S13" s="97">
        <f>R13/Q13*100</f>
        <v>9994.1660724300928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0.62337357871292931</v>
      </c>
      <c r="O16" s="58">
        <f>F5/(D5+F5+H5+J5)</f>
        <v>0.19259172429961319</v>
      </c>
      <c r="P16" s="58">
        <f>H5/(D5+F5+H5+J5)</f>
        <v>6.1891923572851955E-2</v>
      </c>
      <c r="Q16" s="58">
        <f>J5/(D5+F5+H5+J5)</f>
        <v>0.12214277341460555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0.62289887021217971</v>
      </c>
      <c r="O17" s="58">
        <f t="shared" ref="O17:O23" si="1">F6/(D6+F6+H6+J6)</f>
        <v>0.19192615045467071</v>
      </c>
      <c r="P17" s="58">
        <f t="shared" ref="P17:P23" si="2">H6/(D6+F6+H6+J6)</f>
        <v>6.3791678148250208E-2</v>
      </c>
      <c r="Q17" s="58">
        <f t="shared" ref="Q17:Q23" si="3">J6/(D6+F6+H6+J6)</f>
        <v>0.12138330118489943</v>
      </c>
    </row>
    <row r="18" spans="13:17" ht="20.100000000000001" customHeight="1" x14ac:dyDescent="0.15">
      <c r="M18" s="14" t="s">
        <v>135</v>
      </c>
      <c r="N18" s="58">
        <f t="shared" si="0"/>
        <v>0.5704587533429335</v>
      </c>
      <c r="O18" s="58">
        <f t="shared" si="1"/>
        <v>0.1855585270520469</v>
      </c>
      <c r="P18" s="58">
        <f t="shared" si="2"/>
        <v>0.10717959267640403</v>
      </c>
      <c r="Q18" s="58">
        <f t="shared" si="3"/>
        <v>0.13680312692861551</v>
      </c>
    </row>
    <row r="19" spans="13:17" ht="20.100000000000001" customHeight="1" x14ac:dyDescent="0.15">
      <c r="M19" s="14" t="s">
        <v>136</v>
      </c>
      <c r="N19" s="58">
        <f t="shared" si="0"/>
        <v>0.58843159065628481</v>
      </c>
      <c r="O19" s="58">
        <f t="shared" si="1"/>
        <v>0.1657397107897664</v>
      </c>
      <c r="P19" s="58">
        <f t="shared" si="2"/>
        <v>4.1156840934371525E-2</v>
      </c>
      <c r="Q19" s="58">
        <f t="shared" si="3"/>
        <v>0.20467185761957732</v>
      </c>
    </row>
    <row r="20" spans="13:17" ht="20.100000000000001" customHeight="1" x14ac:dyDescent="0.15">
      <c r="M20" s="14" t="s">
        <v>137</v>
      </c>
      <c r="N20" s="58">
        <f t="shared" si="0"/>
        <v>0.61350906095551894</v>
      </c>
      <c r="O20" s="58">
        <f t="shared" si="1"/>
        <v>0.14530477759472818</v>
      </c>
      <c r="P20" s="58">
        <f t="shared" si="2"/>
        <v>0.11334431630971993</v>
      </c>
      <c r="Q20" s="58">
        <f t="shared" si="3"/>
        <v>0.12784184514003294</v>
      </c>
    </row>
    <row r="21" spans="13:17" ht="20.100000000000001" customHeight="1" x14ac:dyDescent="0.15">
      <c r="M21" s="14" t="s">
        <v>138</v>
      </c>
      <c r="N21" s="58">
        <f t="shared" si="0"/>
        <v>0.63317643239733812</v>
      </c>
      <c r="O21" s="58">
        <f t="shared" si="1"/>
        <v>0.10956013634150301</v>
      </c>
      <c r="P21" s="58">
        <f t="shared" si="2"/>
        <v>9.7062165232916733E-2</v>
      </c>
      <c r="Q21" s="58">
        <f t="shared" si="3"/>
        <v>0.16020126602824217</v>
      </c>
    </row>
    <row r="22" spans="13:17" ht="20.100000000000001" customHeight="1" x14ac:dyDescent="0.15">
      <c r="M22" s="14" t="s">
        <v>139</v>
      </c>
      <c r="N22" s="58">
        <f t="shared" si="0"/>
        <v>0.6252784364446361</v>
      </c>
      <c r="O22" s="58">
        <f t="shared" si="1"/>
        <v>0.14572106057339945</v>
      </c>
      <c r="P22" s="58">
        <f t="shared" si="2"/>
        <v>0.10311130272328807</v>
      </c>
      <c r="Q22" s="58">
        <f t="shared" si="3"/>
        <v>0.12588920025867645</v>
      </c>
    </row>
    <row r="23" spans="13:17" ht="20.100000000000001" customHeight="1" x14ac:dyDescent="0.15">
      <c r="M23" s="14" t="s">
        <v>140</v>
      </c>
      <c r="N23" s="58">
        <f t="shared" si="0"/>
        <v>0.60302544121017654</v>
      </c>
      <c r="O23" s="58">
        <f t="shared" si="1"/>
        <v>0.1443960577584231</v>
      </c>
      <c r="P23" s="58">
        <f t="shared" si="2"/>
        <v>7.2656429062571623E-2</v>
      </c>
      <c r="Q23" s="58">
        <f t="shared" si="3"/>
        <v>0.17992207196882878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0.61625671019950323</v>
      </c>
      <c r="O24" s="58">
        <f t="shared" ref="O24" si="5">F13/(D13+F13+H13+J13)</f>
        <v>0.16044387468952809</v>
      </c>
      <c r="P24" s="58">
        <f t="shared" ref="P24" si="6">H13/(D13+F13+H13+J13)</f>
        <v>8.5730310071308394E-2</v>
      </c>
      <c r="Q24" s="58">
        <f t="shared" ref="Q24" si="7">J13/(D13+F13+H13+J13)</f>
        <v>0.13756910503966027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0.38780129682647385</v>
      </c>
      <c r="O29" s="58">
        <f>G5/(E5+G5+I5+K5)</f>
        <v>4.0861876488034424E-2</v>
      </c>
      <c r="P29" s="58">
        <f>I5/(E5+G5+I5+K5)</f>
        <v>0.14694733439448762</v>
      </c>
      <c r="Q29" s="58">
        <f>K5/(E5+G5+I5+K5)</f>
        <v>0.42438949229100414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0.43234901784413182</v>
      </c>
      <c r="O30" s="58">
        <f t="shared" ref="O30:O37" si="9">G6/(E6+G6+I6+K6)</f>
        <v>3.8198431000198853E-2</v>
      </c>
      <c r="P30" s="58">
        <f t="shared" ref="P30:P37" si="10">I6/(E6+G6+I6+K6)</f>
        <v>0.14320365618259331</v>
      </c>
      <c r="Q30" s="58">
        <f t="shared" ref="Q30:Q37" si="11">K6/(E6+G6+I6+K6)</f>
        <v>0.38624889497307613</v>
      </c>
    </row>
    <row r="31" spans="13:17" ht="20.100000000000001" customHeight="1" x14ac:dyDescent="0.15">
      <c r="M31" s="14" t="s">
        <v>135</v>
      </c>
      <c r="N31" s="58">
        <f t="shared" si="8"/>
        <v>0.35056159973288042</v>
      </c>
      <c r="O31" s="58">
        <f t="shared" si="9"/>
        <v>3.3512507064534153E-2</v>
      </c>
      <c r="P31" s="58">
        <f t="shared" si="10"/>
        <v>0.22122723826803417</v>
      </c>
      <c r="Q31" s="58">
        <f t="shared" si="11"/>
        <v>0.39469865493455125</v>
      </c>
    </row>
    <row r="32" spans="13:17" ht="20.100000000000001" customHeight="1" x14ac:dyDescent="0.15">
      <c r="M32" s="14" t="s">
        <v>136</v>
      </c>
      <c r="N32" s="58">
        <f t="shared" si="8"/>
        <v>0.34214776645279316</v>
      </c>
      <c r="O32" s="58">
        <f t="shared" si="9"/>
        <v>2.9519385687000264E-2</v>
      </c>
      <c r="P32" s="58">
        <f t="shared" si="10"/>
        <v>7.8239165495169335E-2</v>
      </c>
      <c r="Q32" s="58">
        <f t="shared" si="11"/>
        <v>0.55009368236503731</v>
      </c>
    </row>
    <row r="33" spans="13:17" ht="20.100000000000001" customHeight="1" x14ac:dyDescent="0.15">
      <c r="M33" s="14" t="s">
        <v>137</v>
      </c>
      <c r="N33" s="58">
        <f t="shared" si="8"/>
        <v>0.39546985718707256</v>
      </c>
      <c r="O33" s="58">
        <f t="shared" si="9"/>
        <v>2.9012068003918392E-2</v>
      </c>
      <c r="P33" s="58">
        <f t="shared" si="10"/>
        <v>0.21292878480816119</v>
      </c>
      <c r="Q33" s="58">
        <f t="shared" si="11"/>
        <v>0.36258929000084777</v>
      </c>
    </row>
    <row r="34" spans="13:17" ht="20.100000000000001" customHeight="1" x14ac:dyDescent="0.15">
      <c r="M34" s="14" t="s">
        <v>138</v>
      </c>
      <c r="N34" s="58">
        <f t="shared" si="8"/>
        <v>0.37600940320949305</v>
      </c>
      <c r="O34" s="58">
        <f t="shared" si="9"/>
        <v>2.0445273687051919E-2</v>
      </c>
      <c r="P34" s="58">
        <f t="shared" si="10"/>
        <v>0.19040447962176738</v>
      </c>
      <c r="Q34" s="58">
        <f t="shared" si="11"/>
        <v>0.41314084348168767</v>
      </c>
    </row>
    <row r="35" spans="13:17" ht="20.100000000000001" customHeight="1" x14ac:dyDescent="0.15">
      <c r="M35" s="14" t="s">
        <v>139</v>
      </c>
      <c r="N35" s="58">
        <f t="shared" si="8"/>
        <v>0.3922412300117239</v>
      </c>
      <c r="O35" s="58">
        <f t="shared" si="9"/>
        <v>2.6489070960769294E-2</v>
      </c>
      <c r="P35" s="58">
        <f t="shared" si="10"/>
        <v>0.22227123946093366</v>
      </c>
      <c r="Q35" s="58">
        <f t="shared" si="11"/>
        <v>0.35899845956657306</v>
      </c>
    </row>
    <row r="36" spans="13:17" ht="20.100000000000001" customHeight="1" x14ac:dyDescent="0.15">
      <c r="M36" s="14" t="s">
        <v>140</v>
      </c>
      <c r="N36" s="58">
        <f t="shared" si="8"/>
        <v>0.36771802234748258</v>
      </c>
      <c r="O36" s="58">
        <f t="shared" si="9"/>
        <v>2.6864695546325333E-2</v>
      </c>
      <c r="P36" s="58">
        <f t="shared" si="10"/>
        <v>0.12929398784120708</v>
      </c>
      <c r="Q36" s="58">
        <f t="shared" si="11"/>
        <v>0.47612329426498501</v>
      </c>
    </row>
    <row r="37" spans="13:17" ht="20.100000000000001" customHeight="1" x14ac:dyDescent="0.15">
      <c r="M37" s="14" t="s">
        <v>141</v>
      </c>
      <c r="N37" s="58">
        <f t="shared" si="8"/>
        <v>0.38623366259300373</v>
      </c>
      <c r="O37" s="58">
        <f t="shared" si="9"/>
        <v>3.0460403180449347E-2</v>
      </c>
      <c r="P37" s="58">
        <f t="shared" si="10"/>
        <v>0.18032328679242082</v>
      </c>
      <c r="Q37" s="58">
        <f t="shared" si="11"/>
        <v>0.40298264743412615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4799</v>
      </c>
      <c r="F5" s="164">
        <f t="shared" ref="F5:F16" si="0">E5/SUM(E$5:E$16)</f>
        <v>0.15598387830722227</v>
      </c>
      <c r="G5" s="165">
        <v>279591.7099999999</v>
      </c>
      <c r="H5" s="166">
        <f t="shared" ref="H5:H16" si="1">G5/SUM(G$5:G$16)</f>
        <v>0.14508356931647243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234</v>
      </c>
      <c r="F6" s="168">
        <f t="shared" si="0"/>
        <v>7.6057986088539295E-3</v>
      </c>
      <c r="G6" s="169">
        <v>17569.600000000002</v>
      </c>
      <c r="H6" s="170">
        <f t="shared" si="1"/>
        <v>9.1170810445799534E-3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1776</v>
      </c>
      <c r="F7" s="168">
        <f t="shared" si="0"/>
        <v>5.7726061236429822E-2</v>
      </c>
      <c r="G7" s="169">
        <v>87318.150000000023</v>
      </c>
      <c r="H7" s="170">
        <f t="shared" si="1"/>
        <v>4.5310459555868605E-2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318</v>
      </c>
      <c r="F8" s="168">
        <f t="shared" si="0"/>
        <v>1.0336085288955341E-2</v>
      </c>
      <c r="G8" s="169">
        <v>14581.280000000002</v>
      </c>
      <c r="H8" s="170">
        <f t="shared" si="1"/>
        <v>7.566405125541434E-3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3528</v>
      </c>
      <c r="F9" s="168">
        <f t="shared" si="0"/>
        <v>0.11467204056425925</v>
      </c>
      <c r="G9" s="169">
        <v>46356.35000000002</v>
      </c>
      <c r="H9" s="170">
        <f t="shared" si="1"/>
        <v>2.4054878874926806E-2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6363</v>
      </c>
      <c r="F10" s="168">
        <f t="shared" si="0"/>
        <v>0.20681921601768186</v>
      </c>
      <c r="G10" s="169">
        <v>732869.58</v>
      </c>
      <c r="H10" s="170">
        <f t="shared" si="1"/>
        <v>0.38029501843908059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3091</v>
      </c>
      <c r="F11" s="168">
        <f t="shared" si="0"/>
        <v>0.10046804914516025</v>
      </c>
      <c r="G11" s="169">
        <v>283442</v>
      </c>
      <c r="H11" s="170">
        <f t="shared" si="1"/>
        <v>0.14708153204613825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967</v>
      </c>
      <c r="F12" s="168">
        <f t="shared" si="0"/>
        <v>3.1430800234024572E-2</v>
      </c>
      <c r="G12" s="169">
        <v>127397.45999999999</v>
      </c>
      <c r="H12" s="170">
        <f t="shared" si="1"/>
        <v>6.6108105346372861E-2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132</v>
      </c>
      <c r="F13" s="168">
        <f t="shared" si="0"/>
        <v>4.2904504973022171E-3</v>
      </c>
      <c r="G13" s="169">
        <v>10551.29</v>
      </c>
      <c r="H13" s="170">
        <f t="shared" si="1"/>
        <v>5.4751938606949508E-3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6.5006825716700249E-5</v>
      </c>
      <c r="G14" s="169">
        <v>62.95</v>
      </c>
      <c r="H14" s="170">
        <f t="shared" si="1"/>
        <v>3.2665527488178896E-5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8507</v>
      </c>
      <c r="F15" s="168">
        <f t="shared" si="0"/>
        <v>0.2765065331859845</v>
      </c>
      <c r="G15" s="169">
        <v>109464.39000000001</v>
      </c>
      <c r="H15" s="170">
        <f t="shared" si="1"/>
        <v>5.6802415258486665E-2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1049</v>
      </c>
      <c r="F16" s="172">
        <f t="shared" si="0"/>
        <v>3.4096080088409281E-2</v>
      </c>
      <c r="G16" s="173">
        <v>217903.26</v>
      </c>
      <c r="H16" s="174">
        <f t="shared" si="1"/>
        <v>0.11307267560434937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2.4968789013732833E-4</v>
      </c>
      <c r="G18" s="169">
        <v>81.99</v>
      </c>
      <c r="H18" s="170">
        <f t="shared" si="3"/>
        <v>5.3947248946913378E-4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541</v>
      </c>
      <c r="F19" s="168">
        <f t="shared" si="2"/>
        <v>6.7540574282147312E-2</v>
      </c>
      <c r="G19" s="169">
        <v>17880.3</v>
      </c>
      <c r="H19" s="170">
        <f t="shared" si="3"/>
        <v>0.11764763938840046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97</v>
      </c>
      <c r="F20" s="168">
        <f t="shared" si="2"/>
        <v>1.2109862671660424E-2</v>
      </c>
      <c r="G20" s="169">
        <v>4069.59</v>
      </c>
      <c r="H20" s="170">
        <f t="shared" si="3"/>
        <v>2.6776824593471062E-2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365</v>
      </c>
      <c r="F21" s="168">
        <f t="shared" si="2"/>
        <v>4.5568039950062422E-2</v>
      </c>
      <c r="G21" s="169">
        <v>4048.6199999999994</v>
      </c>
      <c r="H21" s="170">
        <f t="shared" si="3"/>
        <v>2.6638847546219348E-2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2254</v>
      </c>
      <c r="F23" s="168">
        <f t="shared" si="2"/>
        <v>0.28139825218476905</v>
      </c>
      <c r="G23" s="169">
        <v>76972.76999999999</v>
      </c>
      <c r="H23" s="170">
        <f t="shared" si="3"/>
        <v>0.50646044460586725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47</v>
      </c>
      <c r="F24" s="168">
        <f t="shared" si="2"/>
        <v>5.8676654182272161E-3</v>
      </c>
      <c r="G24" s="169">
        <v>2149.9700000000003</v>
      </c>
      <c r="H24" s="170">
        <f t="shared" si="3"/>
        <v>1.4146233298987119E-2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13</v>
      </c>
      <c r="F25" s="168">
        <f t="shared" si="2"/>
        <v>1.6229712858926342E-3</v>
      </c>
      <c r="G25" s="169">
        <v>627.02</v>
      </c>
      <c r="H25" s="170">
        <f t="shared" si="3"/>
        <v>4.1256255683246286E-3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4438</v>
      </c>
      <c r="F27" s="168">
        <f t="shared" si="2"/>
        <v>0.55405742821473158</v>
      </c>
      <c r="G27" s="169">
        <v>25798.78000000001</v>
      </c>
      <c r="H27" s="170">
        <f t="shared" si="3"/>
        <v>0.16974914101556904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253</v>
      </c>
      <c r="F28" s="172">
        <f t="shared" si="2"/>
        <v>3.1585518102372034E-2</v>
      </c>
      <c r="G28" s="173">
        <v>20352.759999999995</v>
      </c>
      <c r="H28" s="174">
        <f t="shared" si="3"/>
        <v>0.13391577149369199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153</v>
      </c>
      <c r="F29" s="176">
        <f>E29/SUM(E$29:E$39)</f>
        <v>4.7932330827067667E-2</v>
      </c>
      <c r="G29" s="177">
        <v>22926.76</v>
      </c>
      <c r="H29" s="178">
        <f>G29/SUM(G$29:G$39)</f>
        <v>2.9850647549830803E-2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7</v>
      </c>
      <c r="F30" s="168">
        <f t="shared" ref="F30:F40" si="4">E30/SUM(E$29:E$39)</f>
        <v>2.1929824561403508E-3</v>
      </c>
      <c r="G30" s="169">
        <v>987.05</v>
      </c>
      <c r="H30" s="170">
        <f t="shared" ref="H30:H40" si="5">G30/SUM(G$29:G$39)</f>
        <v>1.2851393595981505E-3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151</v>
      </c>
      <c r="F31" s="168">
        <f t="shared" si="4"/>
        <v>4.7305764411027566E-2</v>
      </c>
      <c r="G31" s="169">
        <v>25101.629999999997</v>
      </c>
      <c r="H31" s="170">
        <f t="shared" si="5"/>
        <v>3.268232886183043E-2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7</v>
      </c>
      <c r="F32" s="168">
        <f t="shared" si="4"/>
        <v>2.1929824561403508E-3</v>
      </c>
      <c r="G32" s="169">
        <v>381.63</v>
      </c>
      <c r="H32" s="170">
        <f t="shared" si="5"/>
        <v>4.9688236037023683E-4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616</v>
      </c>
      <c r="F33" s="168">
        <f t="shared" si="4"/>
        <v>0.19298245614035087</v>
      </c>
      <c r="G33" s="169">
        <v>132351.41</v>
      </c>
      <c r="H33" s="170">
        <f t="shared" si="5"/>
        <v>0.17232157062895728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132</v>
      </c>
      <c r="F34" s="168">
        <f t="shared" si="4"/>
        <v>4.1353383458646614E-2</v>
      </c>
      <c r="G34" s="169">
        <v>8559.56</v>
      </c>
      <c r="H34" s="170">
        <f t="shared" si="5"/>
        <v>1.1144549371198973E-2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1934</v>
      </c>
      <c r="F35" s="168">
        <f t="shared" si="4"/>
        <v>0.60588972431077692</v>
      </c>
      <c r="G35" s="169">
        <v>527986.95000000007</v>
      </c>
      <c r="H35" s="170">
        <f t="shared" si="5"/>
        <v>0.68743914776270798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31</v>
      </c>
      <c r="F36" s="168">
        <f t="shared" si="4"/>
        <v>9.7117794486215533E-3</v>
      </c>
      <c r="G36" s="169">
        <v>7657.65</v>
      </c>
      <c r="H36" s="170">
        <f t="shared" si="5"/>
        <v>9.9702623139929867E-3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9.0852130325814531E-3</v>
      </c>
      <c r="G37" s="169">
        <v>6435.3600000000006</v>
      </c>
      <c r="H37" s="170">
        <f t="shared" si="5"/>
        <v>8.3788404125257638E-3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81</v>
      </c>
      <c r="F38" s="168">
        <f t="shared" si="4"/>
        <v>2.5375939849624059E-2</v>
      </c>
      <c r="G38" s="169">
        <v>22760.559999999998</v>
      </c>
      <c r="H38" s="170">
        <f t="shared" si="5"/>
        <v>2.9634255106119528E-2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51</v>
      </c>
      <c r="F39" s="168">
        <f t="shared" si="4"/>
        <v>1.5977443609022556E-2</v>
      </c>
      <c r="G39" s="169">
        <v>12900.44</v>
      </c>
      <c r="H39" s="184">
        <f t="shared" si="5"/>
        <v>1.6796376272868008E-2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1088</v>
      </c>
      <c r="F40" s="185">
        <f t="shared" si="4"/>
        <v>0.34085213032581452</v>
      </c>
      <c r="G40" s="169">
        <v>131671.78000000003</v>
      </c>
      <c r="H40" s="172">
        <f t="shared" si="5"/>
        <v>0.17143669219021185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3691</v>
      </c>
      <c r="F41" s="176">
        <f>E41/SUM(E$41:E$44)</f>
        <v>0.53741991846243453</v>
      </c>
      <c r="G41" s="177">
        <v>1009525.79</v>
      </c>
      <c r="H41" s="178">
        <f>G41/SUM(G$41:G$44)</f>
        <v>0.50208255988939687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2679</v>
      </c>
      <c r="F42" s="168">
        <f t="shared" ref="F42:F44" si="6">E42/SUM(E$41:E$44)</f>
        <v>0.39006988934187536</v>
      </c>
      <c r="G42" s="169">
        <v>811672.85999999987</v>
      </c>
      <c r="H42" s="170">
        <f t="shared" ref="H42:H44" si="7">G42/SUM(G$41:G$44)</f>
        <v>0.40368140306900724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280</v>
      </c>
      <c r="F43" s="168">
        <f t="shared" si="6"/>
        <v>4.0768782760629001E-2</v>
      </c>
      <c r="G43" s="169">
        <v>113310.02999999998</v>
      </c>
      <c r="H43" s="170">
        <f t="shared" si="7"/>
        <v>5.6354171916246289E-2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218</v>
      </c>
      <c r="F44" s="172">
        <f t="shared" si="6"/>
        <v>3.1741409435061152E-2</v>
      </c>
      <c r="G44" s="173">
        <v>76168.189999999988</v>
      </c>
      <c r="H44" s="174">
        <f t="shared" si="7"/>
        <v>3.7881865125349551E-2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49924</v>
      </c>
      <c r="F45" s="179">
        <f>E45/E$45</f>
        <v>1</v>
      </c>
      <c r="G45" s="180">
        <f>SUM(G5:G44)</f>
        <v>4989487.4700000007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3119</v>
      </c>
      <c r="E4" s="67">
        <v>56208.800000000017</v>
      </c>
      <c r="F4" s="67">
        <f>E4*1000/D4</f>
        <v>18021.41712087208</v>
      </c>
      <c r="G4" s="67">
        <v>50030</v>
      </c>
      <c r="H4" s="63">
        <f>F4/G4</f>
        <v>0.36021221508838858</v>
      </c>
      <c r="K4" s="14">
        <f>D4*G4</f>
        <v>156043570</v>
      </c>
      <c r="L4" s="14" t="s">
        <v>27</v>
      </c>
      <c r="M4" s="24">
        <f>G4-F4</f>
        <v>32008.58287912792</v>
      </c>
    </row>
    <row r="5" spans="1:13" s="14" customFormat="1" ht="20.100000000000001" customHeight="1" x14ac:dyDescent="0.15">
      <c r="B5" s="238" t="s">
        <v>28</v>
      </c>
      <c r="C5" s="239"/>
      <c r="D5" s="64">
        <v>3327</v>
      </c>
      <c r="E5" s="68">
        <v>95742.419999999969</v>
      </c>
      <c r="F5" s="68">
        <f t="shared" ref="F5:F13" si="0">E5*1000/D5</f>
        <v>28777.403065825059</v>
      </c>
      <c r="G5" s="68">
        <v>104730</v>
      </c>
      <c r="H5" s="65">
        <f t="shared" ref="H5:H10" si="1">F5/G5</f>
        <v>0.27477707501026505</v>
      </c>
      <c r="K5" s="14">
        <f t="shared" ref="K5:K10" si="2">D5*G5</f>
        <v>348436710</v>
      </c>
      <c r="L5" s="14" t="s">
        <v>28</v>
      </c>
      <c r="M5" s="24">
        <f t="shared" ref="M5:M10" si="3">G5-F5</f>
        <v>75952.596934174944</v>
      </c>
    </row>
    <row r="6" spans="1:13" s="14" customFormat="1" ht="20.100000000000001" customHeight="1" x14ac:dyDescent="0.15">
      <c r="B6" s="238" t="s">
        <v>29</v>
      </c>
      <c r="C6" s="239"/>
      <c r="D6" s="64">
        <v>6168</v>
      </c>
      <c r="E6" s="68">
        <v>574273.72</v>
      </c>
      <c r="F6" s="68">
        <f t="shared" si="0"/>
        <v>93105.337224383911</v>
      </c>
      <c r="G6" s="68">
        <v>166920</v>
      </c>
      <c r="H6" s="65">
        <f t="shared" si="1"/>
        <v>0.5577841913754128</v>
      </c>
      <c r="K6" s="14">
        <f t="shared" si="2"/>
        <v>1029562560</v>
      </c>
      <c r="L6" s="14" t="s">
        <v>29</v>
      </c>
      <c r="M6" s="24">
        <f t="shared" si="3"/>
        <v>73814.662775616089</v>
      </c>
    </row>
    <row r="7" spans="1:13" s="14" customFormat="1" ht="20.100000000000001" customHeight="1" x14ac:dyDescent="0.15">
      <c r="B7" s="238" t="s">
        <v>30</v>
      </c>
      <c r="C7" s="239"/>
      <c r="D7" s="64">
        <v>3744</v>
      </c>
      <c r="E7" s="68">
        <v>438531.62</v>
      </c>
      <c r="F7" s="68">
        <f t="shared" si="0"/>
        <v>117129.17200854702</v>
      </c>
      <c r="G7" s="68">
        <v>196160</v>
      </c>
      <c r="H7" s="65">
        <f t="shared" si="1"/>
        <v>0.59711037932579025</v>
      </c>
      <c r="K7" s="14">
        <f t="shared" si="2"/>
        <v>734423040</v>
      </c>
      <c r="L7" s="14" t="s">
        <v>30</v>
      </c>
      <c r="M7" s="24">
        <f t="shared" si="3"/>
        <v>79030.827991452985</v>
      </c>
    </row>
    <row r="8" spans="1:13" s="14" customFormat="1" ht="20.100000000000001" customHeight="1" x14ac:dyDescent="0.15">
      <c r="B8" s="238" t="s">
        <v>31</v>
      </c>
      <c r="C8" s="239"/>
      <c r="D8" s="64">
        <v>2268</v>
      </c>
      <c r="E8" s="68">
        <v>346047.95999999996</v>
      </c>
      <c r="F8" s="68">
        <f t="shared" si="0"/>
        <v>152578.46560846557</v>
      </c>
      <c r="G8" s="68">
        <v>269310</v>
      </c>
      <c r="H8" s="65">
        <f t="shared" si="1"/>
        <v>0.56655328657853621</v>
      </c>
      <c r="K8" s="14">
        <f t="shared" si="2"/>
        <v>610795080</v>
      </c>
      <c r="L8" s="14" t="s">
        <v>31</v>
      </c>
      <c r="M8" s="24">
        <f t="shared" si="3"/>
        <v>116731.53439153443</v>
      </c>
    </row>
    <row r="9" spans="1:13" s="14" customFormat="1" ht="20.100000000000001" customHeight="1" x14ac:dyDescent="0.15">
      <c r="B9" s="238" t="s">
        <v>32</v>
      </c>
      <c r="C9" s="239"/>
      <c r="D9" s="64">
        <v>1988</v>
      </c>
      <c r="E9" s="68">
        <v>367146.23999999993</v>
      </c>
      <c r="F9" s="68">
        <f t="shared" si="0"/>
        <v>184681.20724346073</v>
      </c>
      <c r="G9" s="68">
        <v>308060</v>
      </c>
      <c r="H9" s="65">
        <f t="shared" si="1"/>
        <v>0.59949752400006728</v>
      </c>
      <c r="K9" s="14">
        <f t="shared" si="2"/>
        <v>612423280</v>
      </c>
      <c r="L9" s="14" t="s">
        <v>32</v>
      </c>
      <c r="M9" s="24">
        <f t="shared" si="3"/>
        <v>123378.79275653927</v>
      </c>
    </row>
    <row r="10" spans="1:13" s="14" customFormat="1" ht="20.100000000000001" customHeight="1" x14ac:dyDescent="0.15">
      <c r="B10" s="240" t="s">
        <v>33</v>
      </c>
      <c r="C10" s="241"/>
      <c r="D10" s="72">
        <v>987</v>
      </c>
      <c r="E10" s="73">
        <v>201139.06</v>
      </c>
      <c r="F10" s="73">
        <f t="shared" si="0"/>
        <v>203788.3080040527</v>
      </c>
      <c r="G10" s="73">
        <v>360650</v>
      </c>
      <c r="H10" s="75">
        <f t="shared" si="1"/>
        <v>0.56505838903106254</v>
      </c>
      <c r="K10" s="14">
        <f t="shared" si="2"/>
        <v>355961550</v>
      </c>
      <c r="L10" s="14" t="s">
        <v>33</v>
      </c>
      <c r="M10" s="24">
        <f t="shared" si="3"/>
        <v>156861.6919959473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6446</v>
      </c>
      <c r="E11" s="67">
        <f>SUM(E4:E5)</f>
        <v>151951.21999999997</v>
      </c>
      <c r="F11" s="67">
        <f t="shared" si="0"/>
        <v>23572.947564381007</v>
      </c>
      <c r="G11" s="82"/>
      <c r="H11" s="63">
        <f>SUM(E4:E5)*1000/SUM(K4:K5)</f>
        <v>0.30120348807291331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15155</v>
      </c>
      <c r="E12" s="78">
        <f>SUM(E6:E10)</f>
        <v>1927138.5999999999</v>
      </c>
      <c r="F12" s="69">
        <f t="shared" si="0"/>
        <v>127161.90036291651</v>
      </c>
      <c r="G12" s="83"/>
      <c r="H12" s="70">
        <f>SUM(E6:E10)*1000/SUM(K6:K10)</f>
        <v>0.57644127825427338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21601</v>
      </c>
      <c r="E13" s="79">
        <f>SUM(E11:E12)</f>
        <v>2079089.8199999998</v>
      </c>
      <c r="F13" s="74">
        <f t="shared" si="0"/>
        <v>96249.702328595886</v>
      </c>
      <c r="G13" s="77"/>
      <c r="H13" s="76">
        <f>SUM(E4:E10)*1000/SUM(K4:K10)</f>
        <v>0.54035374706360384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2021-02-01T04:43:20Z</dcterms:modified>
</cp:coreProperties>
</file>