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20年07月報告書\"/>
    </mc:Choice>
  </mc:AlternateContent>
  <bookViews>
    <workbookView xWindow="-915" yWindow="5130" windowWidth="15480" windowHeight="6480"/>
  </bookViews>
  <sheets>
    <sheet name="07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'07月状況（表紙）'!$A$1:$L$45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<sst xmlns="http://schemas.openxmlformats.org/spreadsheetml/2006/main" count="208" uniqueCount="154">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</sst>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61249</c:v>
                </c:pt>
                <c:pt idx="1">
                  <c:v>28759</c:v>
                </c:pt>
                <c:pt idx="2">
                  <c:v>15030</c:v>
                </c:pt>
                <c:pt idx="3">
                  <c:v>10145</c:v>
                </c:pt>
                <c:pt idx="4">
                  <c:v>13860</c:v>
                </c:pt>
                <c:pt idx="5">
                  <c:v>31805</c:v>
                </c:pt>
                <c:pt idx="6">
                  <c:v>40462</c:v>
                </c:pt>
                <c:pt idx="7">
                  <c:v>17414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24360</c:v>
                </c:pt>
                <c:pt idx="1">
                  <c:v>14988</c:v>
                </c:pt>
                <c:pt idx="2">
                  <c:v>9408</c:v>
                </c:pt>
                <c:pt idx="3">
                  <c:v>5127</c:v>
                </c:pt>
                <c:pt idx="4">
                  <c:v>7053</c:v>
                </c:pt>
                <c:pt idx="5">
                  <c:v>15176</c:v>
                </c:pt>
                <c:pt idx="6">
                  <c:v>24768</c:v>
                </c:pt>
                <c:pt idx="7">
                  <c:v>9551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20818</c:v>
                </c:pt>
                <c:pt idx="1">
                  <c:v>15584</c:v>
                </c:pt>
                <c:pt idx="2">
                  <c:v>9399</c:v>
                </c:pt>
                <c:pt idx="3">
                  <c:v>4725</c:v>
                </c:pt>
                <c:pt idx="4">
                  <c:v>7391</c:v>
                </c:pt>
                <c:pt idx="5">
                  <c:v>16220</c:v>
                </c:pt>
                <c:pt idx="6">
                  <c:v>24711</c:v>
                </c:pt>
                <c:pt idx="7">
                  <c:v>10917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38410840"/>
        <c:axId val="340443936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0.24085427617900135</c:v>
                </c:pt>
                <c:pt idx="1">
                  <c:v>0.32916653208006286</c:v>
                </c:pt>
                <c:pt idx="2">
                  <c:v>0.37046448410353389</c:v>
                </c:pt>
                <c:pt idx="3">
                  <c:v>0.30747144373010427</c:v>
                </c:pt>
                <c:pt idx="4">
                  <c:v>0.32192208255326737</c:v>
                </c:pt>
                <c:pt idx="5">
                  <c:v>0.31685926224958372</c:v>
                </c:pt>
                <c:pt idx="6">
                  <c:v>0.36132146430162337</c:v>
                </c:pt>
                <c:pt idx="7">
                  <c:v>0.35354268145230938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444328"/>
        <c:axId val="340449424"/>
      </c:lineChart>
      <c:catAx>
        <c:axId val="338410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40443936"/>
        <c:crosses val="autoZero"/>
        <c:auto val="1"/>
        <c:lblAlgn val="ctr"/>
        <c:lblOffset val="100"/>
        <c:noMultiLvlLbl val="0"/>
      </c:catAx>
      <c:valAx>
        <c:axId val="34044393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38410840"/>
        <c:crosses val="autoZero"/>
        <c:crossBetween val="between"/>
      </c:valAx>
      <c:valAx>
        <c:axId val="34044942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40444328"/>
        <c:crosses val="max"/>
        <c:crossBetween val="between"/>
      </c:valAx>
      <c:catAx>
        <c:axId val="340444328"/>
        <c:scaling>
          <c:orientation val="minMax"/>
        </c:scaling>
        <c:delete val="1"/>
        <c:axPos val="b"/>
        <c:majorTickMark val="out"/>
        <c:minorTickMark val="none"/>
        <c:tickLblPos val="nextTo"/>
        <c:crossAx val="34044942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3692</c:v>
                </c:pt>
                <c:pt idx="1">
                  <c:v>2670</c:v>
                </c:pt>
                <c:pt idx="2">
                  <c:v>287</c:v>
                </c:pt>
                <c:pt idx="3">
                  <c:v>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1042485.2300000003</c:v>
                </c:pt>
                <c:pt idx="1">
                  <c:v>839995.57000000007</c:v>
                </c:pt>
                <c:pt idx="2">
                  <c:v>119247.77000000005</c:v>
                </c:pt>
                <c:pt idx="3">
                  <c:v>77049.680000000022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24128.780000000002</c:v>
                </c:pt>
                <c:pt idx="1">
                  <c:v>966.6400000000001</c:v>
                </c:pt>
                <c:pt idx="2">
                  <c:v>26003.059999999998</c:v>
                </c:pt>
                <c:pt idx="3">
                  <c:v>494.37</c:v>
                </c:pt>
                <c:pt idx="4">
                  <c:v>134339.20000000004</c:v>
                </c:pt>
                <c:pt idx="5">
                  <c:v>8853.6200000000008</c:v>
                </c:pt>
                <c:pt idx="6">
                  <c:v>550018.99</c:v>
                </c:pt>
                <c:pt idx="7">
                  <c:v>8707.75</c:v>
                </c:pt>
                <c:pt idx="8">
                  <c:v>6607.7199999999993</c:v>
                </c:pt>
                <c:pt idx="9">
                  <c:v>24416.99</c:v>
                </c:pt>
                <c:pt idx="10">
                  <c:v>12613.880000000001</c:v>
                </c:pt>
                <c:pt idx="11">
                  <c:v>133106.76000000004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516008"/>
        <c:axId val="34151836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155</c:v>
                </c:pt>
                <c:pt idx="1">
                  <c:v>7</c:v>
                </c:pt>
                <c:pt idx="2">
                  <c:v>155</c:v>
                </c:pt>
                <c:pt idx="3">
                  <c:v>9</c:v>
                </c:pt>
                <c:pt idx="4">
                  <c:v>615</c:v>
                </c:pt>
                <c:pt idx="5">
                  <c:v>136</c:v>
                </c:pt>
                <c:pt idx="6">
                  <c:v>1945</c:v>
                </c:pt>
                <c:pt idx="7">
                  <c:v>36</c:v>
                </c:pt>
                <c:pt idx="8">
                  <c:v>30</c:v>
                </c:pt>
                <c:pt idx="9">
                  <c:v>82</c:v>
                </c:pt>
                <c:pt idx="10">
                  <c:v>50</c:v>
                </c:pt>
                <c:pt idx="11">
                  <c:v>1078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12480"/>
        <c:axId val="341514832"/>
      </c:lineChart>
      <c:catAx>
        <c:axId val="34151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1514832"/>
        <c:crosses val="autoZero"/>
        <c:auto val="1"/>
        <c:lblAlgn val="ctr"/>
        <c:lblOffset val="100"/>
        <c:noMultiLvlLbl val="0"/>
      </c:catAx>
      <c:valAx>
        <c:axId val="34151483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41512480"/>
        <c:crosses val="autoZero"/>
        <c:crossBetween val="between"/>
      </c:valAx>
      <c:valAx>
        <c:axId val="34151836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1516008"/>
        <c:crosses val="max"/>
        <c:crossBetween val="between"/>
      </c:valAx>
      <c:catAx>
        <c:axId val="341516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15183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18410.659169009687</c:v>
                </c:pt>
                <c:pt idx="1">
                  <c:v>29189.629297458898</c:v>
                </c:pt>
                <c:pt idx="2">
                  <c:v>94805.027191298752</c:v>
                </c:pt>
                <c:pt idx="3">
                  <c:v>119517.01886792452</c:v>
                </c:pt>
                <c:pt idx="4">
                  <c:v>153710.08722197992</c:v>
                </c:pt>
                <c:pt idx="5">
                  <c:v>188133.61733931245</c:v>
                </c:pt>
                <c:pt idx="6">
                  <c:v>213842.73662551437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515616"/>
        <c:axId val="341515224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3201</c:v>
                </c:pt>
                <c:pt idx="1">
                  <c:v>3345</c:v>
                </c:pt>
                <c:pt idx="2">
                  <c:v>6252</c:v>
                </c:pt>
                <c:pt idx="3">
                  <c:v>3710</c:v>
                </c:pt>
                <c:pt idx="4">
                  <c:v>2293</c:v>
                </c:pt>
                <c:pt idx="5">
                  <c:v>2007</c:v>
                </c:pt>
                <c:pt idx="6">
                  <c:v>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18752"/>
        <c:axId val="341517184"/>
      </c:lineChart>
      <c:catAx>
        <c:axId val="34151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1517184"/>
        <c:crosses val="autoZero"/>
        <c:auto val="1"/>
        <c:lblAlgn val="ctr"/>
        <c:lblOffset val="100"/>
        <c:noMultiLvlLbl val="0"/>
      </c:catAx>
      <c:valAx>
        <c:axId val="3415171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1518752"/>
        <c:crosses val="autoZero"/>
        <c:crossBetween val="between"/>
      </c:valAx>
      <c:valAx>
        <c:axId val="34151522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41515616"/>
        <c:crosses val="max"/>
        <c:crossBetween val="between"/>
      </c:valAx>
      <c:catAx>
        <c:axId val="341515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151522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384048"/>
        <c:axId val="385386400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18410.659169009687</c:v>
                </c:pt>
                <c:pt idx="1">
                  <c:v>29189.629297458898</c:v>
                </c:pt>
                <c:pt idx="2">
                  <c:v>94805.027191298752</c:v>
                </c:pt>
                <c:pt idx="3">
                  <c:v>119517.01886792452</c:v>
                </c:pt>
                <c:pt idx="4">
                  <c:v>153710.08722197992</c:v>
                </c:pt>
                <c:pt idx="5">
                  <c:v>188133.61733931245</c:v>
                </c:pt>
                <c:pt idx="6">
                  <c:v>213842.73662551437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380520"/>
        <c:axId val="385380912"/>
      </c:barChart>
      <c:catAx>
        <c:axId val="38538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5386400"/>
        <c:crosses val="autoZero"/>
        <c:auto val="1"/>
        <c:lblAlgn val="ctr"/>
        <c:lblOffset val="100"/>
        <c:noMultiLvlLbl val="0"/>
      </c:catAx>
      <c:valAx>
        <c:axId val="3853864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85384048"/>
        <c:crosses val="autoZero"/>
        <c:crossBetween val="between"/>
      </c:valAx>
      <c:valAx>
        <c:axId val="38538091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85380520"/>
        <c:crosses val="max"/>
        <c:crossBetween val="between"/>
      </c:valAx>
      <c:catAx>
        <c:axId val="385380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538091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7366</c:v>
                </c:pt>
                <c:pt idx="1">
                  <c:v>5374</c:v>
                </c:pt>
                <c:pt idx="2">
                  <c:v>8742</c:v>
                </c:pt>
                <c:pt idx="3">
                  <c:v>5249</c:v>
                </c:pt>
                <c:pt idx="4">
                  <c:v>4415</c:v>
                </c:pt>
                <c:pt idx="5">
                  <c:v>5308</c:v>
                </c:pt>
                <c:pt idx="6">
                  <c:v>3030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936</c:v>
                </c:pt>
                <c:pt idx="1">
                  <c:v>832</c:v>
                </c:pt>
                <c:pt idx="2">
                  <c:v>775</c:v>
                </c:pt>
                <c:pt idx="3">
                  <c:v>620</c:v>
                </c:pt>
                <c:pt idx="4">
                  <c:v>497</c:v>
                </c:pt>
                <c:pt idx="5">
                  <c:v>511</c:v>
                </c:pt>
                <c:pt idx="6">
                  <c:v>321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3332</c:v>
                </c:pt>
                <c:pt idx="1">
                  <c:v>2489</c:v>
                </c:pt>
                <c:pt idx="2">
                  <c:v>4975</c:v>
                </c:pt>
                <c:pt idx="3">
                  <c:v>2977</c:v>
                </c:pt>
                <c:pt idx="4">
                  <c:v>2660</c:v>
                </c:pt>
                <c:pt idx="5">
                  <c:v>3462</c:v>
                </c:pt>
                <c:pt idx="6">
                  <c:v>1926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1276</c:v>
                </c:pt>
                <c:pt idx="1">
                  <c:v>1104</c:v>
                </c:pt>
                <c:pt idx="2">
                  <c:v>758</c:v>
                </c:pt>
                <c:pt idx="3">
                  <c:v>256</c:v>
                </c:pt>
                <c:pt idx="4">
                  <c:v>365</c:v>
                </c:pt>
                <c:pt idx="5">
                  <c:v>833</c:v>
                </c:pt>
                <c:pt idx="6">
                  <c:v>2302</c:v>
                </c:pt>
                <c:pt idx="7">
                  <c:v>472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903</c:v>
                </c:pt>
                <c:pt idx="1">
                  <c:v>1024</c:v>
                </c:pt>
                <c:pt idx="2">
                  <c:v>473</c:v>
                </c:pt>
                <c:pt idx="3">
                  <c:v>169</c:v>
                </c:pt>
                <c:pt idx="4">
                  <c:v>263</c:v>
                </c:pt>
                <c:pt idx="5">
                  <c:v>632</c:v>
                </c:pt>
                <c:pt idx="6">
                  <c:v>1531</c:v>
                </c:pt>
                <c:pt idx="7">
                  <c:v>379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1293</c:v>
                </c:pt>
                <c:pt idx="1">
                  <c:v>1161</c:v>
                </c:pt>
                <c:pt idx="2">
                  <c:v>851</c:v>
                </c:pt>
                <c:pt idx="3">
                  <c:v>353</c:v>
                </c:pt>
                <c:pt idx="4">
                  <c:v>518</c:v>
                </c:pt>
                <c:pt idx="5">
                  <c:v>1432</c:v>
                </c:pt>
                <c:pt idx="6">
                  <c:v>2289</c:v>
                </c:pt>
                <c:pt idx="7">
                  <c:v>845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829</c:v>
                </c:pt>
                <c:pt idx="1">
                  <c:v>737</c:v>
                </c:pt>
                <c:pt idx="2">
                  <c:v>534</c:v>
                </c:pt>
                <c:pt idx="3">
                  <c:v>205</c:v>
                </c:pt>
                <c:pt idx="4">
                  <c:v>333</c:v>
                </c:pt>
                <c:pt idx="5">
                  <c:v>718</c:v>
                </c:pt>
                <c:pt idx="6">
                  <c:v>1425</c:v>
                </c:pt>
                <c:pt idx="7">
                  <c:v>468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643</c:v>
                </c:pt>
                <c:pt idx="1">
                  <c:v>617</c:v>
                </c:pt>
                <c:pt idx="2">
                  <c:v>442</c:v>
                </c:pt>
                <c:pt idx="3">
                  <c:v>209</c:v>
                </c:pt>
                <c:pt idx="4">
                  <c:v>285</c:v>
                </c:pt>
                <c:pt idx="5">
                  <c:v>608</c:v>
                </c:pt>
                <c:pt idx="6">
                  <c:v>1249</c:v>
                </c:pt>
                <c:pt idx="7">
                  <c:v>362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880</c:v>
                </c:pt>
                <c:pt idx="1">
                  <c:v>673</c:v>
                </c:pt>
                <c:pt idx="2">
                  <c:v>485</c:v>
                </c:pt>
                <c:pt idx="3">
                  <c:v>213</c:v>
                </c:pt>
                <c:pt idx="4">
                  <c:v>353</c:v>
                </c:pt>
                <c:pt idx="5">
                  <c:v>728</c:v>
                </c:pt>
                <c:pt idx="6">
                  <c:v>1423</c:v>
                </c:pt>
                <c:pt idx="7">
                  <c:v>553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545</c:v>
                </c:pt>
                <c:pt idx="1">
                  <c:v>403</c:v>
                </c:pt>
                <c:pt idx="2">
                  <c:v>287</c:v>
                </c:pt>
                <c:pt idx="3">
                  <c:v>105</c:v>
                </c:pt>
                <c:pt idx="4">
                  <c:v>191</c:v>
                </c:pt>
                <c:pt idx="5">
                  <c:v>444</c:v>
                </c:pt>
                <c:pt idx="6">
                  <c:v>724</c:v>
                </c:pt>
                <c:pt idx="7">
                  <c:v>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445896"/>
        <c:axId val="340442368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0.1409756961352871</c:v>
                </c:pt>
                <c:pt idx="1">
                  <c:v>0.18706659688603952</c:v>
                </c:pt>
                <c:pt idx="2">
                  <c:v>0.20364757802945713</c:v>
                </c:pt>
                <c:pt idx="3">
                  <c:v>0.15326837190418188</c:v>
                </c:pt>
                <c:pt idx="4">
                  <c:v>0.15978953198559956</c:v>
                </c:pt>
                <c:pt idx="5">
                  <c:v>0.17183717671040896</c:v>
                </c:pt>
                <c:pt idx="6">
                  <c:v>0.22116453444895814</c:v>
                </c:pt>
                <c:pt idx="7">
                  <c:v>0.1666015243306625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448248"/>
        <c:axId val="340449032"/>
      </c:lineChart>
      <c:catAx>
        <c:axId val="340445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40442368"/>
        <c:crosses val="autoZero"/>
        <c:auto val="1"/>
        <c:lblAlgn val="ctr"/>
        <c:lblOffset val="100"/>
        <c:noMultiLvlLbl val="0"/>
      </c:catAx>
      <c:valAx>
        <c:axId val="3404423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0445896"/>
        <c:crosses val="autoZero"/>
        <c:crossBetween val="between"/>
      </c:valAx>
      <c:valAx>
        <c:axId val="34044903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40448248"/>
        <c:crosses val="max"/>
        <c:crossBetween val="between"/>
      </c:valAx>
      <c:catAx>
        <c:axId val="340448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04490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0.62012272779900424</c:v>
                </c:pt>
                <c:pt idx="1">
                  <c:v>0.62031504617055944</c:v>
                </c:pt>
                <c:pt idx="2">
                  <c:v>0.57565392354124745</c:v>
                </c:pt>
                <c:pt idx="3">
                  <c:v>0.59716157205240172</c:v>
                </c:pt>
                <c:pt idx="4">
                  <c:v>0.61341222879684421</c:v>
                </c:pt>
                <c:pt idx="5">
                  <c:v>0.63700497033830372</c:v>
                </c:pt>
                <c:pt idx="6">
                  <c:v>0.62648447560452136</c:v>
                </c:pt>
                <c:pt idx="7">
                  <c:v>0.6034598966524376</c:v>
                </c:pt>
                <c:pt idx="8">
                  <c:v>0.61691512739799248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0.19613291652194048</c:v>
                </c:pt>
                <c:pt idx="1">
                  <c:v>0.19554589896795219</c:v>
                </c:pt>
                <c:pt idx="2">
                  <c:v>0.18511066398390341</c:v>
                </c:pt>
                <c:pt idx="3">
                  <c:v>0.16320960698689957</c:v>
                </c:pt>
                <c:pt idx="4">
                  <c:v>0.14760026298487838</c:v>
                </c:pt>
                <c:pt idx="5">
                  <c:v>0.10982844316177649</c:v>
                </c:pt>
                <c:pt idx="6">
                  <c:v>0.14594362569752467</c:v>
                </c:pt>
                <c:pt idx="7">
                  <c:v>0.14760727926308695</c:v>
                </c:pt>
                <c:pt idx="8">
                  <c:v>0.1620241135594227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6.240592798425379E-2</c:v>
                </c:pt>
                <c:pt idx="1">
                  <c:v>6.4231395980445416E-2</c:v>
                </c:pt>
                <c:pt idx="2">
                  <c:v>0.106841046277666</c:v>
                </c:pt>
                <c:pt idx="3">
                  <c:v>4.203056768558952E-2</c:v>
                </c:pt>
                <c:pt idx="4">
                  <c:v>0.11012491781722551</c:v>
                </c:pt>
                <c:pt idx="5">
                  <c:v>9.4757094757094762E-2</c:v>
                </c:pt>
                <c:pt idx="6">
                  <c:v>0.10258978394620118</c:v>
                </c:pt>
                <c:pt idx="7">
                  <c:v>7.1444619186699615E-2</c:v>
                </c:pt>
                <c:pt idx="8">
                  <c:v>8.5090376353665537E-2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0.12133842769480144</c:v>
                </c:pt>
                <c:pt idx="1">
                  <c:v>0.11990765888104291</c:v>
                </c:pt>
                <c:pt idx="2">
                  <c:v>0.13239436619718309</c:v>
                </c:pt>
                <c:pt idx="3">
                  <c:v>0.19759825327510916</c:v>
                </c:pt>
                <c:pt idx="4">
                  <c:v>0.12886259040105194</c:v>
                </c:pt>
                <c:pt idx="5">
                  <c:v>0.15840949174282506</c:v>
                </c:pt>
                <c:pt idx="6">
                  <c:v>0.12498211475175275</c:v>
                </c:pt>
                <c:pt idx="7">
                  <c:v>0.17748820489777578</c:v>
                </c:pt>
                <c:pt idx="8">
                  <c:v>0.13597038268891926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444720"/>
        <c:axId val="340446288"/>
      </c:barChart>
      <c:catAx>
        <c:axId val="340444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40446288"/>
        <c:crosses val="autoZero"/>
        <c:auto val="1"/>
        <c:lblAlgn val="ctr"/>
        <c:lblOffset val="100"/>
        <c:noMultiLvlLbl val="0"/>
      </c:catAx>
      <c:valAx>
        <c:axId val="34044628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4044472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0.38835089121990363</c:v>
                </c:pt>
                <c:pt idx="1">
                  <c:v>0.43018783068549316</c:v>
                </c:pt>
                <c:pt idx="2">
                  <c:v>0.34894329604693086</c:v>
                </c:pt>
                <c:pt idx="3">
                  <c:v>0.33952222254144282</c:v>
                </c:pt>
                <c:pt idx="4">
                  <c:v>0.38940762109332983</c:v>
                </c:pt>
                <c:pt idx="5">
                  <c:v>0.37567874860673051</c:v>
                </c:pt>
                <c:pt idx="6">
                  <c:v>0.38849288318600528</c:v>
                </c:pt>
                <c:pt idx="7">
                  <c:v>0.36504196904675318</c:v>
                </c:pt>
                <c:pt idx="8">
                  <c:v>0.38407753214234497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4.1583580218689499E-2</c:v>
                </c:pt>
                <c:pt idx="1">
                  <c:v>3.9354958693912978E-2</c:v>
                </c:pt>
                <c:pt idx="2">
                  <c:v>3.2300394584039702E-2</c:v>
                </c:pt>
                <c:pt idx="3">
                  <c:v>2.8860933145631627E-2</c:v>
                </c:pt>
                <c:pt idx="4">
                  <c:v>2.8336252128987816E-2</c:v>
                </c:pt>
                <c:pt idx="5">
                  <c:v>1.9766934562153827E-2</c:v>
                </c:pt>
                <c:pt idx="6">
                  <c:v>2.6084987295373181E-2</c:v>
                </c:pt>
                <c:pt idx="7">
                  <c:v>2.7991634758079243E-2</c:v>
                </c:pt>
                <c:pt idx="8">
                  <c:v>3.0465162248775504E-2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0.14686427593068582</c:v>
                </c:pt>
                <c:pt idx="1">
                  <c:v>0.14468345630525176</c:v>
                </c:pt>
                <c:pt idx="2">
                  <c:v>0.22407398020821945</c:v>
                </c:pt>
                <c:pt idx="3">
                  <c:v>8.2407443984766807E-2</c:v>
                </c:pt>
                <c:pt idx="4">
                  <c:v>0.2126810469069744</c:v>
                </c:pt>
                <c:pt idx="5">
                  <c:v>0.18628776326611746</c:v>
                </c:pt>
                <c:pt idx="6">
                  <c:v>0.22492824389407834</c:v>
                </c:pt>
                <c:pt idx="7">
                  <c:v>0.12944052729100175</c:v>
                </c:pt>
                <c:pt idx="8">
                  <c:v>0.18099690395242285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0.42320125263072111</c:v>
                </c:pt>
                <c:pt idx="1">
                  <c:v>0.38577375431534217</c:v>
                </c:pt>
                <c:pt idx="2">
                  <c:v>0.39468232916080997</c:v>
                </c:pt>
                <c:pt idx="3">
                  <c:v>0.54920940032815879</c:v>
                </c:pt>
                <c:pt idx="4">
                  <c:v>0.36957507987070798</c:v>
                </c:pt>
                <c:pt idx="5">
                  <c:v>0.41826655356499826</c:v>
                </c:pt>
                <c:pt idx="6">
                  <c:v>0.36049388562454332</c:v>
                </c:pt>
                <c:pt idx="7">
                  <c:v>0.47752586890416576</c:v>
                </c:pt>
                <c:pt idx="8">
                  <c:v>0.40446040165645675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443544"/>
        <c:axId val="340445504"/>
      </c:barChart>
      <c:catAx>
        <c:axId val="340443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40445504"/>
        <c:crosses val="autoZero"/>
        <c:auto val="1"/>
        <c:lblAlgn val="ctr"/>
        <c:lblOffset val="100"/>
        <c:noMultiLvlLbl val="0"/>
      </c:catAx>
      <c:valAx>
        <c:axId val="34044550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4044354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286978.46000000008</c:v>
                </c:pt>
                <c:pt idx="1">
                  <c:v>18105.330000000002</c:v>
                </c:pt>
                <c:pt idx="2">
                  <c:v>89849.780000000013</c:v>
                </c:pt>
                <c:pt idx="3">
                  <c:v>14676.020000000006</c:v>
                </c:pt>
                <c:pt idx="4">
                  <c:v>48608.86</c:v>
                </c:pt>
                <c:pt idx="5">
                  <c:v>743132.12999999989</c:v>
                </c:pt>
                <c:pt idx="6">
                  <c:v>284424.93000000005</c:v>
                </c:pt>
                <c:pt idx="7">
                  <c:v>138633.96999999997</c:v>
                </c:pt>
                <c:pt idx="8">
                  <c:v>14592.51</c:v>
                </c:pt>
                <c:pt idx="9">
                  <c:v>119.76</c:v>
                </c:pt>
                <c:pt idx="10">
                  <c:v>110502.69</c:v>
                </c:pt>
                <c:pt idx="11">
                  <c:v>224393.33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513656"/>
        <c:axId val="34151796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4786</c:v>
                </c:pt>
                <c:pt idx="1">
                  <c:v>238</c:v>
                </c:pt>
                <c:pt idx="2">
                  <c:v>1816</c:v>
                </c:pt>
                <c:pt idx="3">
                  <c:v>335</c:v>
                </c:pt>
                <c:pt idx="4">
                  <c:v>3575</c:v>
                </c:pt>
                <c:pt idx="5">
                  <c:v>6398</c:v>
                </c:pt>
                <c:pt idx="6">
                  <c:v>3186</c:v>
                </c:pt>
                <c:pt idx="7">
                  <c:v>1088</c:v>
                </c:pt>
                <c:pt idx="8">
                  <c:v>180</c:v>
                </c:pt>
                <c:pt idx="9">
                  <c:v>4</c:v>
                </c:pt>
                <c:pt idx="10">
                  <c:v>8507</c:v>
                </c:pt>
                <c:pt idx="11">
                  <c:v>1048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447464"/>
        <c:axId val="340447856"/>
      </c:lineChart>
      <c:catAx>
        <c:axId val="340447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0447856"/>
        <c:crosses val="autoZero"/>
        <c:auto val="1"/>
        <c:lblAlgn val="ctr"/>
        <c:lblOffset val="100"/>
        <c:noMultiLvlLbl val="0"/>
      </c:catAx>
      <c:valAx>
        <c:axId val="3404478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0447464"/>
        <c:crosses val="autoZero"/>
        <c:crossBetween val="between"/>
      </c:valAx>
      <c:valAx>
        <c:axId val="34151796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1513656"/>
        <c:crosses val="max"/>
        <c:crossBetween val="between"/>
      </c:valAx>
      <c:catAx>
        <c:axId val="341513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15179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81.99</c:v>
                </c:pt>
                <c:pt idx="2">
                  <c:v>17962.099999999995</c:v>
                </c:pt>
                <c:pt idx="3">
                  <c:v>4089.72</c:v>
                </c:pt>
                <c:pt idx="4">
                  <c:v>4307.57</c:v>
                </c:pt>
                <c:pt idx="5">
                  <c:v>0</c:v>
                </c:pt>
                <c:pt idx="6">
                  <c:v>80596.2</c:v>
                </c:pt>
                <c:pt idx="7">
                  <c:v>2290.5500000000002</c:v>
                </c:pt>
                <c:pt idx="8">
                  <c:v>664.52</c:v>
                </c:pt>
                <c:pt idx="9">
                  <c:v>19.170000000000002</c:v>
                </c:pt>
                <c:pt idx="10">
                  <c:v>25777.47</c:v>
                </c:pt>
                <c:pt idx="11">
                  <c:v>20790.479999999996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514440"/>
        <c:axId val="34151404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548</c:v>
                </c:pt>
                <c:pt idx="3">
                  <c:v>97</c:v>
                </c:pt>
                <c:pt idx="4">
                  <c:v>365</c:v>
                </c:pt>
                <c:pt idx="5">
                  <c:v>0</c:v>
                </c:pt>
                <c:pt idx="6">
                  <c:v>2396</c:v>
                </c:pt>
                <c:pt idx="7">
                  <c:v>54</c:v>
                </c:pt>
                <c:pt idx="8">
                  <c:v>17</c:v>
                </c:pt>
                <c:pt idx="9">
                  <c:v>1</c:v>
                </c:pt>
                <c:pt idx="10">
                  <c:v>4449</c:v>
                </c:pt>
                <c:pt idx="11">
                  <c:v>255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17576"/>
        <c:axId val="341519144"/>
      </c:lineChart>
      <c:catAx>
        <c:axId val="341517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1519144"/>
        <c:crosses val="autoZero"/>
        <c:auto val="1"/>
        <c:lblAlgn val="ctr"/>
        <c:lblOffset val="100"/>
        <c:noMultiLvlLbl val="0"/>
      </c:catAx>
      <c:valAx>
        <c:axId val="3415191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41517576"/>
        <c:crosses val="autoZero"/>
        <c:crossBetween val="between"/>
      </c:valAx>
      <c:valAx>
        <c:axId val="34151404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1514440"/>
        <c:crosses val="max"/>
        <c:crossBetween val="between"/>
      </c:valAx>
      <c:catAx>
        <c:axId val="341514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15140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36.8%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27.9%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56.8%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60.9%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61.1%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59.3%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702045</v>
      </c>
      <c r="D5" s="30">
        <f>SUM(E5:F5)</f>
        <v>220196</v>
      </c>
      <c r="E5" s="31">
        <f>SUM(E6:E13)</f>
        <v>110431</v>
      </c>
      <c r="F5" s="32">
        <f t="shared" ref="F5:G5" si="0">SUM(F6:F13)</f>
        <v>109765</v>
      </c>
      <c r="G5" s="29">
        <f t="shared" si="0"/>
        <v>218724</v>
      </c>
      <c r="H5" s="33">
        <f>D5/C5</f>
        <v>0.31364940993810936</v>
      </c>
      <c r="I5" s="26"/>
      <c r="J5" s="24">
        <f t="shared" ref="J5:J13" si="1">C5-D5-G5</f>
        <v>263125</v>
      </c>
      <c r="K5" s="58">
        <f>E5/C5</f>
        <v>0.15729903353773619</v>
      </c>
      <c r="L5" s="58">
        <f>F5/C5</f>
        <v>0.15635037640037319</v>
      </c>
    </row>
    <row r="6" spans="1:12" ht="20.100000000000001" customHeight="1" thickTop="1" x14ac:dyDescent="0.15">
      <c r="B6" s="18" t="s">
        <v>18</v>
      </c>
      <c r="C6" s="34">
        <v>187574</v>
      </c>
      <c r="D6" s="35">
        <f t="shared" ref="D6:D13" si="2">SUM(E6:F6)</f>
        <v>45178</v>
      </c>
      <c r="E6" s="36">
        <v>24360</v>
      </c>
      <c r="F6" s="37">
        <v>20818</v>
      </c>
      <c r="G6" s="34">
        <v>61249</v>
      </c>
      <c r="H6" s="38">
        <f t="shared" ref="H6:H13" si="3">D6/C6</f>
        <v>0.24085427617900135</v>
      </c>
      <c r="I6" s="26"/>
      <c r="J6" s="24">
        <f t="shared" si="1"/>
        <v>81147</v>
      </c>
      <c r="K6" s="58">
        <f t="shared" ref="K6:K13" si="4">E6/C6</f>
        <v>0.12986874513525329</v>
      </c>
      <c r="L6" s="58">
        <f t="shared" ref="L6:L13" si="5">F6/C6</f>
        <v>0.11098553104374807</v>
      </c>
    </row>
    <row r="7" spans="1:12" ht="20.100000000000001" customHeight="1" x14ac:dyDescent="0.15">
      <c r="B7" s="19" t="s">
        <v>19</v>
      </c>
      <c r="C7" s="39">
        <v>92877</v>
      </c>
      <c r="D7" s="40">
        <f t="shared" si="2"/>
        <v>30572</v>
      </c>
      <c r="E7" s="41">
        <v>14988</v>
      </c>
      <c r="F7" s="42">
        <v>15584</v>
      </c>
      <c r="G7" s="39">
        <v>28759</v>
      </c>
      <c r="H7" s="43">
        <f t="shared" si="3"/>
        <v>0.32916653208006286</v>
      </c>
      <c r="I7" s="26"/>
      <c r="J7" s="24">
        <f t="shared" si="1"/>
        <v>33546</v>
      </c>
      <c r="K7" s="58">
        <f t="shared" si="4"/>
        <v>0.16137472140573017</v>
      </c>
      <c r="L7" s="58">
        <f t="shared" si="5"/>
        <v>0.16779181067433271</v>
      </c>
    </row>
    <row r="8" spans="1:12" ht="20.100000000000001" customHeight="1" x14ac:dyDescent="0.15">
      <c r="B8" s="19" t="s">
        <v>20</v>
      </c>
      <c r="C8" s="39">
        <v>50766</v>
      </c>
      <c r="D8" s="40">
        <f t="shared" si="2"/>
        <v>18807</v>
      </c>
      <c r="E8" s="41">
        <v>9408</v>
      </c>
      <c r="F8" s="42">
        <v>9399</v>
      </c>
      <c r="G8" s="39">
        <v>15030</v>
      </c>
      <c r="H8" s="43">
        <f t="shared" si="3"/>
        <v>0.37046448410353389</v>
      </c>
      <c r="I8" s="26"/>
      <c r="J8" s="24">
        <f t="shared" si="1"/>
        <v>16929</v>
      </c>
      <c r="K8" s="58">
        <f t="shared" si="4"/>
        <v>0.18532088405625813</v>
      </c>
      <c r="L8" s="58">
        <f t="shared" si="5"/>
        <v>0.18514360004727573</v>
      </c>
    </row>
    <row r="9" spans="1:12" ht="20.100000000000001" customHeight="1" x14ac:dyDescent="0.15">
      <c r="B9" s="19" t="s">
        <v>21</v>
      </c>
      <c r="C9" s="39">
        <v>32042</v>
      </c>
      <c r="D9" s="40">
        <f t="shared" si="2"/>
        <v>9852</v>
      </c>
      <c r="E9" s="41">
        <v>5127</v>
      </c>
      <c r="F9" s="42">
        <v>4725</v>
      </c>
      <c r="G9" s="39">
        <v>10145</v>
      </c>
      <c r="H9" s="43">
        <f t="shared" si="3"/>
        <v>0.30747144373010427</v>
      </c>
      <c r="I9" s="26"/>
      <c r="J9" s="24">
        <f t="shared" si="1"/>
        <v>12045</v>
      </c>
      <c r="K9" s="58">
        <f t="shared" si="4"/>
        <v>0.16000873853067848</v>
      </c>
      <c r="L9" s="58">
        <f t="shared" si="5"/>
        <v>0.14746270519942575</v>
      </c>
    </row>
    <row r="10" spans="1:12" ht="20.100000000000001" customHeight="1" x14ac:dyDescent="0.15">
      <c r="B10" s="19" t="s">
        <v>22</v>
      </c>
      <c r="C10" s="39">
        <v>44868</v>
      </c>
      <c r="D10" s="40">
        <f t="shared" si="2"/>
        <v>14444</v>
      </c>
      <c r="E10" s="41">
        <v>7053</v>
      </c>
      <c r="F10" s="42">
        <v>7391</v>
      </c>
      <c r="G10" s="39">
        <v>13860</v>
      </c>
      <c r="H10" s="43">
        <f t="shared" si="3"/>
        <v>0.32192208255326737</v>
      </c>
      <c r="I10" s="26"/>
      <c r="J10" s="24">
        <f t="shared" si="1"/>
        <v>16564</v>
      </c>
      <c r="K10" s="58">
        <f t="shared" si="4"/>
        <v>0.15719443701524471</v>
      </c>
      <c r="L10" s="58">
        <f t="shared" si="5"/>
        <v>0.16472764553802263</v>
      </c>
    </row>
    <row r="11" spans="1:12" ht="20.100000000000001" customHeight="1" x14ac:dyDescent="0.15">
      <c r="B11" s="19" t="s">
        <v>23</v>
      </c>
      <c r="C11" s="39">
        <v>99085</v>
      </c>
      <c r="D11" s="40">
        <f t="shared" si="2"/>
        <v>31396</v>
      </c>
      <c r="E11" s="41">
        <v>15176</v>
      </c>
      <c r="F11" s="42">
        <v>16220</v>
      </c>
      <c r="G11" s="39">
        <v>31805</v>
      </c>
      <c r="H11" s="43">
        <f t="shared" si="3"/>
        <v>0.31685926224958372</v>
      </c>
      <c r="I11" s="26"/>
      <c r="J11" s="24">
        <f t="shared" si="1"/>
        <v>35884</v>
      </c>
      <c r="K11" s="58">
        <f t="shared" si="4"/>
        <v>0.15316142705757682</v>
      </c>
      <c r="L11" s="58">
        <f t="shared" si="5"/>
        <v>0.16369783519200687</v>
      </c>
    </row>
    <row r="12" spans="1:12" ht="20.100000000000001" customHeight="1" x14ac:dyDescent="0.15">
      <c r="B12" s="19" t="s">
        <v>24</v>
      </c>
      <c r="C12" s="39">
        <v>136939</v>
      </c>
      <c r="D12" s="40">
        <f t="shared" si="2"/>
        <v>49479</v>
      </c>
      <c r="E12" s="41">
        <v>24768</v>
      </c>
      <c r="F12" s="42">
        <v>24711</v>
      </c>
      <c r="G12" s="39">
        <v>40462</v>
      </c>
      <c r="H12" s="43">
        <f t="shared" si="3"/>
        <v>0.36132146430162337</v>
      </c>
      <c r="I12" s="26"/>
      <c r="J12" s="24">
        <f t="shared" si="1"/>
        <v>46998</v>
      </c>
      <c r="K12" s="58">
        <f t="shared" si="4"/>
        <v>0.18086885401529149</v>
      </c>
      <c r="L12" s="58">
        <f t="shared" si="5"/>
        <v>0.18045261028633186</v>
      </c>
    </row>
    <row r="13" spans="1:12" ht="20.100000000000001" customHeight="1" x14ac:dyDescent="0.15">
      <c r="B13" s="19" t="s">
        <v>25</v>
      </c>
      <c r="C13" s="39">
        <v>57894</v>
      </c>
      <c r="D13" s="40">
        <f t="shared" si="2"/>
        <v>20468</v>
      </c>
      <c r="E13" s="41">
        <v>9551</v>
      </c>
      <c r="F13" s="42">
        <v>10917</v>
      </c>
      <c r="G13" s="39">
        <v>17414</v>
      </c>
      <c r="H13" s="43">
        <f t="shared" si="3"/>
        <v>0.35354268145230938</v>
      </c>
      <c r="I13" s="26"/>
      <c r="J13" s="24">
        <f t="shared" si="1"/>
        <v>20012</v>
      </c>
      <c r="K13" s="58">
        <f t="shared" si="4"/>
        <v>0.16497391784986354</v>
      </c>
      <c r="L13" s="58">
        <f t="shared" si="5"/>
        <v>0.18856876360244584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7366</v>
      </c>
      <c r="E4" s="46">
        <f t="shared" ref="E4:K4" si="0">SUM(E5:E7)</f>
        <v>5374</v>
      </c>
      <c r="F4" s="46">
        <f t="shared" si="0"/>
        <v>8742</v>
      </c>
      <c r="G4" s="46">
        <f t="shared" si="0"/>
        <v>5249</v>
      </c>
      <c r="H4" s="46">
        <f t="shared" si="0"/>
        <v>4415</v>
      </c>
      <c r="I4" s="46">
        <f t="shared" si="0"/>
        <v>5308</v>
      </c>
      <c r="J4" s="45">
        <f t="shared" si="0"/>
        <v>3030</v>
      </c>
      <c r="K4" s="47">
        <f t="shared" si="0"/>
        <v>39484</v>
      </c>
      <c r="L4" s="55">
        <f>K4/人口統計!D5</f>
        <v>0.17931297571254701</v>
      </c>
    </row>
    <row r="5" spans="1:12" ht="20.100000000000001" customHeight="1" x14ac:dyDescent="0.15">
      <c r="B5" s="117"/>
      <c r="C5" s="118" t="s">
        <v>15</v>
      </c>
      <c r="D5" s="48">
        <v>936</v>
      </c>
      <c r="E5" s="49">
        <v>832</v>
      </c>
      <c r="F5" s="49">
        <v>775</v>
      </c>
      <c r="G5" s="49">
        <v>620</v>
      </c>
      <c r="H5" s="49">
        <v>497</v>
      </c>
      <c r="I5" s="49">
        <v>511</v>
      </c>
      <c r="J5" s="48">
        <v>321</v>
      </c>
      <c r="K5" s="50">
        <f>SUM(D5:J5)</f>
        <v>4492</v>
      </c>
      <c r="L5" s="56">
        <f>K5/人口統計!D5</f>
        <v>2.0400007266253701E-2</v>
      </c>
    </row>
    <row r="6" spans="1:12" ht="20.100000000000001" customHeight="1" x14ac:dyDescent="0.15">
      <c r="B6" s="117"/>
      <c r="C6" s="118" t="s">
        <v>145</v>
      </c>
      <c r="D6" s="48">
        <v>3098</v>
      </c>
      <c r="E6" s="49">
        <v>2053</v>
      </c>
      <c r="F6" s="49">
        <v>2992</v>
      </c>
      <c r="G6" s="49">
        <v>1652</v>
      </c>
      <c r="H6" s="49">
        <v>1258</v>
      </c>
      <c r="I6" s="49">
        <v>1335</v>
      </c>
      <c r="J6" s="48">
        <v>783</v>
      </c>
      <c r="K6" s="50">
        <f>SUM(D6:J6)</f>
        <v>13171</v>
      </c>
      <c r="L6" s="56">
        <f>K6/人口統計!D5</f>
        <v>5.9814892186960705E-2</v>
      </c>
    </row>
    <row r="7" spans="1:12" ht="20.100000000000001" customHeight="1" x14ac:dyDescent="0.15">
      <c r="B7" s="117"/>
      <c r="C7" s="119" t="s">
        <v>144</v>
      </c>
      <c r="D7" s="51">
        <v>3332</v>
      </c>
      <c r="E7" s="52">
        <v>2489</v>
      </c>
      <c r="F7" s="52">
        <v>4975</v>
      </c>
      <c r="G7" s="52">
        <v>2977</v>
      </c>
      <c r="H7" s="52">
        <v>2660</v>
      </c>
      <c r="I7" s="52">
        <v>3462</v>
      </c>
      <c r="J7" s="51">
        <v>1926</v>
      </c>
      <c r="K7" s="53">
        <f>SUM(D7:J7)</f>
        <v>21821</v>
      </c>
      <c r="L7" s="57">
        <f>K7/人口統計!D5</f>
        <v>9.909807625933259E-2</v>
      </c>
    </row>
    <row r="8" spans="1:12" ht="20.100000000000001" customHeight="1" thickBot="1" x14ac:dyDescent="0.2">
      <c r="B8" s="190" t="s">
        <v>68</v>
      </c>
      <c r="C8" s="191"/>
      <c r="D8" s="45">
        <v>75</v>
      </c>
      <c r="E8" s="46">
        <v>111</v>
      </c>
      <c r="F8" s="46">
        <v>86</v>
      </c>
      <c r="G8" s="46">
        <v>107</v>
      </c>
      <c r="H8" s="46">
        <v>83</v>
      </c>
      <c r="I8" s="46">
        <v>71</v>
      </c>
      <c r="J8" s="45">
        <v>61</v>
      </c>
      <c r="K8" s="47">
        <f>SUM(D8:J8)</f>
        <v>594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7441</v>
      </c>
      <c r="E9" s="34">
        <f t="shared" ref="E9:K9" si="1">E4+E8</f>
        <v>5485</v>
      </c>
      <c r="F9" s="34">
        <f t="shared" si="1"/>
        <v>8828</v>
      </c>
      <c r="G9" s="34">
        <f t="shared" si="1"/>
        <v>5356</v>
      </c>
      <c r="H9" s="34">
        <f t="shared" si="1"/>
        <v>4498</v>
      </c>
      <c r="I9" s="34">
        <f t="shared" si="1"/>
        <v>5379</v>
      </c>
      <c r="J9" s="35">
        <f t="shared" si="1"/>
        <v>3091</v>
      </c>
      <c r="K9" s="54">
        <f t="shared" si="1"/>
        <v>40078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1276</v>
      </c>
      <c r="E24" s="46">
        <v>903</v>
      </c>
      <c r="F24" s="46">
        <v>1293</v>
      </c>
      <c r="G24" s="46">
        <v>829</v>
      </c>
      <c r="H24" s="46">
        <v>643</v>
      </c>
      <c r="I24" s="46">
        <v>880</v>
      </c>
      <c r="J24" s="45">
        <v>545</v>
      </c>
      <c r="K24" s="47">
        <f>SUM(D24:J24)</f>
        <v>6369</v>
      </c>
      <c r="L24" s="55">
        <f>K24/人口統計!D6</f>
        <v>0.1409756961352871</v>
      </c>
    </row>
    <row r="25" spans="1:12" ht="20.100000000000001" customHeight="1" x14ac:dyDescent="0.15">
      <c r="B25" s="198" t="s">
        <v>44</v>
      </c>
      <c r="C25" s="199"/>
      <c r="D25" s="45">
        <v>1104</v>
      </c>
      <c r="E25" s="46">
        <v>1024</v>
      </c>
      <c r="F25" s="46">
        <v>1161</v>
      </c>
      <c r="G25" s="46">
        <v>737</v>
      </c>
      <c r="H25" s="46">
        <v>617</v>
      </c>
      <c r="I25" s="46">
        <v>673</v>
      </c>
      <c r="J25" s="45">
        <v>403</v>
      </c>
      <c r="K25" s="47">
        <f t="shared" ref="K25:K31" si="2">SUM(D25:J25)</f>
        <v>5719</v>
      </c>
      <c r="L25" s="55">
        <f>K25/人口統計!D7</f>
        <v>0.18706659688603952</v>
      </c>
    </row>
    <row r="26" spans="1:12" ht="20.100000000000001" customHeight="1" x14ac:dyDescent="0.15">
      <c r="B26" s="198" t="s">
        <v>45</v>
      </c>
      <c r="C26" s="199"/>
      <c r="D26" s="45">
        <v>758</v>
      </c>
      <c r="E26" s="46">
        <v>473</v>
      </c>
      <c r="F26" s="46">
        <v>851</v>
      </c>
      <c r="G26" s="46">
        <v>534</v>
      </c>
      <c r="H26" s="46">
        <v>442</v>
      </c>
      <c r="I26" s="46">
        <v>485</v>
      </c>
      <c r="J26" s="45">
        <v>287</v>
      </c>
      <c r="K26" s="47">
        <f t="shared" si="2"/>
        <v>3830</v>
      </c>
      <c r="L26" s="55">
        <f>K26/人口統計!D8</f>
        <v>0.20364757802945713</v>
      </c>
    </row>
    <row r="27" spans="1:12" ht="20.100000000000001" customHeight="1" x14ac:dyDescent="0.15">
      <c r="B27" s="198" t="s">
        <v>46</v>
      </c>
      <c r="C27" s="199"/>
      <c r="D27" s="45">
        <v>256</v>
      </c>
      <c r="E27" s="46">
        <v>169</v>
      </c>
      <c r="F27" s="46">
        <v>353</v>
      </c>
      <c r="G27" s="46">
        <v>205</v>
      </c>
      <c r="H27" s="46">
        <v>209</v>
      </c>
      <c r="I27" s="46">
        <v>213</v>
      </c>
      <c r="J27" s="45">
        <v>105</v>
      </c>
      <c r="K27" s="47">
        <f t="shared" si="2"/>
        <v>1510</v>
      </c>
      <c r="L27" s="55">
        <f>K27/人口統計!D9</f>
        <v>0.15326837190418188</v>
      </c>
    </row>
    <row r="28" spans="1:12" ht="20.100000000000001" customHeight="1" x14ac:dyDescent="0.15">
      <c r="B28" s="198" t="s">
        <v>47</v>
      </c>
      <c r="C28" s="199"/>
      <c r="D28" s="45">
        <v>365</v>
      </c>
      <c r="E28" s="46">
        <v>263</v>
      </c>
      <c r="F28" s="46">
        <v>518</v>
      </c>
      <c r="G28" s="46">
        <v>333</v>
      </c>
      <c r="H28" s="46">
        <v>285</v>
      </c>
      <c r="I28" s="46">
        <v>353</v>
      </c>
      <c r="J28" s="45">
        <v>191</v>
      </c>
      <c r="K28" s="47">
        <f t="shared" si="2"/>
        <v>2308</v>
      </c>
      <c r="L28" s="55">
        <f>K28/人口統計!D10</f>
        <v>0.15978953198559956</v>
      </c>
    </row>
    <row r="29" spans="1:12" ht="20.100000000000001" customHeight="1" x14ac:dyDescent="0.15">
      <c r="B29" s="198" t="s">
        <v>48</v>
      </c>
      <c r="C29" s="199"/>
      <c r="D29" s="45">
        <v>833</v>
      </c>
      <c r="E29" s="46">
        <v>632</v>
      </c>
      <c r="F29" s="46">
        <v>1432</v>
      </c>
      <c r="G29" s="46">
        <v>718</v>
      </c>
      <c r="H29" s="46">
        <v>608</v>
      </c>
      <c r="I29" s="46">
        <v>728</v>
      </c>
      <c r="J29" s="45">
        <v>444</v>
      </c>
      <c r="K29" s="47">
        <f t="shared" si="2"/>
        <v>5395</v>
      </c>
      <c r="L29" s="55">
        <f>K29/人口統計!D11</f>
        <v>0.17183717671040896</v>
      </c>
    </row>
    <row r="30" spans="1:12" ht="20.100000000000001" customHeight="1" x14ac:dyDescent="0.15">
      <c r="B30" s="198" t="s">
        <v>49</v>
      </c>
      <c r="C30" s="199"/>
      <c r="D30" s="45">
        <v>2302</v>
      </c>
      <c r="E30" s="46">
        <v>1531</v>
      </c>
      <c r="F30" s="46">
        <v>2289</v>
      </c>
      <c r="G30" s="46">
        <v>1425</v>
      </c>
      <c r="H30" s="46">
        <v>1249</v>
      </c>
      <c r="I30" s="46">
        <v>1423</v>
      </c>
      <c r="J30" s="45">
        <v>724</v>
      </c>
      <c r="K30" s="47">
        <f t="shared" si="2"/>
        <v>10943</v>
      </c>
      <c r="L30" s="55">
        <f>K30/人口統計!D12</f>
        <v>0.22116453444895814</v>
      </c>
    </row>
    <row r="31" spans="1:12" ht="20.100000000000001" customHeight="1" thickBot="1" x14ac:dyDescent="0.2">
      <c r="B31" s="194" t="s">
        <v>25</v>
      </c>
      <c r="C31" s="195"/>
      <c r="D31" s="45">
        <v>472</v>
      </c>
      <c r="E31" s="46">
        <v>379</v>
      </c>
      <c r="F31" s="46">
        <v>845</v>
      </c>
      <c r="G31" s="46">
        <v>468</v>
      </c>
      <c r="H31" s="46">
        <v>362</v>
      </c>
      <c r="I31" s="46">
        <v>553</v>
      </c>
      <c r="J31" s="45">
        <v>331</v>
      </c>
      <c r="K31" s="47">
        <f t="shared" si="2"/>
        <v>3410</v>
      </c>
      <c r="L31" s="59">
        <f>K31/人口統計!D13</f>
        <v>0.1666015243306625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7366</v>
      </c>
      <c r="E32" s="34">
        <f t="shared" ref="E32:J32" si="3">SUM(E24:E31)</f>
        <v>5374</v>
      </c>
      <c r="F32" s="34">
        <f t="shared" si="3"/>
        <v>8742</v>
      </c>
      <c r="G32" s="34">
        <f t="shared" si="3"/>
        <v>5249</v>
      </c>
      <c r="H32" s="34">
        <f t="shared" si="3"/>
        <v>4415</v>
      </c>
      <c r="I32" s="34">
        <f t="shared" si="3"/>
        <v>5308</v>
      </c>
      <c r="J32" s="35">
        <f t="shared" si="3"/>
        <v>3030</v>
      </c>
      <c r="K32" s="54">
        <f>SUM(K24:K31)</f>
        <v>39484</v>
      </c>
      <c r="L32" s="60">
        <f>K32/人口統計!D5</f>
        <v>0.17931297571254701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5356</v>
      </c>
      <c r="E5" s="149">
        <v>310745.01999999996</v>
      </c>
      <c r="F5" s="151">
        <v>1694</v>
      </c>
      <c r="G5" s="152">
        <v>33273.750000000007</v>
      </c>
      <c r="H5" s="150">
        <v>539</v>
      </c>
      <c r="I5" s="149">
        <v>117515.73999999999</v>
      </c>
      <c r="J5" s="151">
        <v>1048</v>
      </c>
      <c r="K5" s="152">
        <v>338631.07999999996</v>
      </c>
      <c r="M5" s="162">
        <f>Q5+Q7</f>
        <v>39345</v>
      </c>
      <c r="N5" s="121" t="s">
        <v>108</v>
      </c>
      <c r="O5" s="122"/>
      <c r="P5" s="134"/>
      <c r="Q5" s="123">
        <v>31161</v>
      </c>
      <c r="R5" s="124">
        <v>1974017.7699999989</v>
      </c>
      <c r="S5" s="124">
        <f>R5/Q5*100</f>
        <v>6334.8986553704917</v>
      </c>
    </row>
    <row r="6" spans="1:19" ht="20.100000000000001" customHeight="1" x14ac:dyDescent="0.15">
      <c r="B6" s="202" t="s">
        <v>115</v>
      </c>
      <c r="C6" s="202"/>
      <c r="D6" s="153">
        <v>4568</v>
      </c>
      <c r="E6" s="154">
        <v>296984.26</v>
      </c>
      <c r="F6" s="155">
        <v>1440</v>
      </c>
      <c r="G6" s="156">
        <v>27169.070000000003</v>
      </c>
      <c r="H6" s="153">
        <v>473</v>
      </c>
      <c r="I6" s="154">
        <v>99883.6</v>
      </c>
      <c r="J6" s="155">
        <v>883</v>
      </c>
      <c r="K6" s="156">
        <v>266322.58</v>
      </c>
      <c r="M6" s="58"/>
      <c r="N6" s="125"/>
      <c r="O6" s="94" t="s">
        <v>105</v>
      </c>
      <c r="P6" s="107"/>
      <c r="Q6" s="98">
        <f>Q5/Q$13</f>
        <v>0.61691512739799248</v>
      </c>
      <c r="R6" s="99">
        <f>R5/R$13</f>
        <v>0.38407753214234497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2861</v>
      </c>
      <c r="E7" s="154">
        <v>185460.33999999997</v>
      </c>
      <c r="F7" s="155">
        <v>920</v>
      </c>
      <c r="G7" s="156">
        <v>17167.38</v>
      </c>
      <c r="H7" s="153">
        <v>531</v>
      </c>
      <c r="I7" s="154">
        <v>119093.38000000002</v>
      </c>
      <c r="J7" s="155">
        <v>658</v>
      </c>
      <c r="K7" s="156">
        <v>209770.23999999996</v>
      </c>
      <c r="M7" s="58"/>
      <c r="N7" s="126" t="s">
        <v>109</v>
      </c>
      <c r="O7" s="127"/>
      <c r="P7" s="135"/>
      <c r="Q7" s="128">
        <v>8184</v>
      </c>
      <c r="R7" s="129">
        <v>156579.76999999996</v>
      </c>
      <c r="S7" s="129">
        <f>R7/Q7*100</f>
        <v>1913.2425464320622</v>
      </c>
    </row>
    <row r="8" spans="1:19" ht="20.100000000000001" customHeight="1" x14ac:dyDescent="0.15">
      <c r="B8" s="202" t="s">
        <v>117</v>
      </c>
      <c r="C8" s="202"/>
      <c r="D8" s="153">
        <v>1094</v>
      </c>
      <c r="E8" s="154">
        <v>68070.239999999991</v>
      </c>
      <c r="F8" s="155">
        <v>299</v>
      </c>
      <c r="G8" s="156">
        <v>5786.28</v>
      </c>
      <c r="H8" s="153">
        <v>77</v>
      </c>
      <c r="I8" s="154">
        <v>16521.73</v>
      </c>
      <c r="J8" s="155">
        <v>362</v>
      </c>
      <c r="K8" s="156">
        <v>110110.06999999999</v>
      </c>
      <c r="L8" s="89"/>
      <c r="M8" s="88"/>
      <c r="N8" s="130"/>
      <c r="O8" s="94" t="s">
        <v>105</v>
      </c>
      <c r="P8" s="107"/>
      <c r="Q8" s="98">
        <f>Q7/Q$13</f>
        <v>0.1620241135594227</v>
      </c>
      <c r="R8" s="99">
        <f>R7/R$13</f>
        <v>3.0465162248775504E-2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1866</v>
      </c>
      <c r="E9" s="154">
        <v>124708.55000000002</v>
      </c>
      <c r="F9" s="155">
        <v>449</v>
      </c>
      <c r="G9" s="156">
        <v>9074.74</v>
      </c>
      <c r="H9" s="153">
        <v>335</v>
      </c>
      <c r="I9" s="154">
        <v>68111.520000000019</v>
      </c>
      <c r="J9" s="155">
        <v>392</v>
      </c>
      <c r="K9" s="156">
        <v>118357.13999999998</v>
      </c>
      <c r="L9" s="89"/>
      <c r="M9" s="88"/>
      <c r="N9" s="126" t="s">
        <v>110</v>
      </c>
      <c r="O9" s="127"/>
      <c r="P9" s="135"/>
      <c r="Q9" s="128">
        <v>4298</v>
      </c>
      <c r="R9" s="129">
        <v>930257.75999999978</v>
      </c>
      <c r="S9" s="129">
        <f>R9/Q9*100</f>
        <v>21643.968357375517</v>
      </c>
    </row>
    <row r="10" spans="1:19" ht="20.100000000000001" customHeight="1" x14ac:dyDescent="0.15">
      <c r="B10" s="202" t="s">
        <v>119</v>
      </c>
      <c r="C10" s="202"/>
      <c r="D10" s="153">
        <v>3973</v>
      </c>
      <c r="E10" s="154">
        <v>271738.06</v>
      </c>
      <c r="F10" s="155">
        <v>685</v>
      </c>
      <c r="G10" s="156">
        <v>14297.93</v>
      </c>
      <c r="H10" s="153">
        <v>591</v>
      </c>
      <c r="I10" s="154">
        <v>134746.71</v>
      </c>
      <c r="J10" s="155">
        <v>988</v>
      </c>
      <c r="K10" s="156">
        <v>302542.91000000003</v>
      </c>
      <c r="L10" s="89"/>
      <c r="M10" s="88"/>
      <c r="N10" s="95"/>
      <c r="O10" s="94" t="s">
        <v>105</v>
      </c>
      <c r="P10" s="107"/>
      <c r="Q10" s="98">
        <f>Q9/Q$13</f>
        <v>8.5090376353665537E-2</v>
      </c>
      <c r="R10" s="99">
        <f>R9/R$13</f>
        <v>0.18099690395242285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8757</v>
      </c>
      <c r="E11" s="154">
        <v>536521.22000000009</v>
      </c>
      <c r="F11" s="155">
        <v>2040</v>
      </c>
      <c r="G11" s="156">
        <v>36024.21</v>
      </c>
      <c r="H11" s="153">
        <v>1434</v>
      </c>
      <c r="I11" s="154">
        <v>310633.16999999993</v>
      </c>
      <c r="J11" s="155">
        <v>1747</v>
      </c>
      <c r="K11" s="156">
        <v>497853.69999999995</v>
      </c>
      <c r="L11" s="89"/>
      <c r="M11" s="88"/>
      <c r="N11" s="126" t="s">
        <v>111</v>
      </c>
      <c r="O11" s="127"/>
      <c r="P11" s="135"/>
      <c r="Q11" s="101">
        <v>6868</v>
      </c>
      <c r="R11" s="102">
        <v>2078778.2499999998</v>
      </c>
      <c r="S11" s="102">
        <f>R11/Q11*100</f>
        <v>30267.592457775187</v>
      </c>
    </row>
    <row r="12" spans="1:19" ht="20.100000000000001" customHeight="1" thickBot="1" x14ac:dyDescent="0.2">
      <c r="B12" s="203" t="s">
        <v>121</v>
      </c>
      <c r="C12" s="203"/>
      <c r="D12" s="157">
        <v>2686</v>
      </c>
      <c r="E12" s="158">
        <v>179790.08000000002</v>
      </c>
      <c r="F12" s="159">
        <v>657</v>
      </c>
      <c r="G12" s="160">
        <v>13786.41</v>
      </c>
      <c r="H12" s="157">
        <v>318</v>
      </c>
      <c r="I12" s="158">
        <v>63751.909999999989</v>
      </c>
      <c r="J12" s="159">
        <v>790</v>
      </c>
      <c r="K12" s="160">
        <v>235190.53000000003</v>
      </c>
      <c r="L12" s="89"/>
      <c r="M12" s="88"/>
      <c r="N12" s="125"/>
      <c r="O12" s="84" t="s">
        <v>105</v>
      </c>
      <c r="P12" s="108"/>
      <c r="Q12" s="103">
        <f>Q11/Q$13</f>
        <v>0.13597038268891926</v>
      </c>
      <c r="R12" s="104">
        <f>R11/R$13</f>
        <v>0.40446040165645675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31161</v>
      </c>
      <c r="E13" s="149">
        <v>1974017.7699999989</v>
      </c>
      <c r="F13" s="151">
        <v>8184</v>
      </c>
      <c r="G13" s="152">
        <v>156579.76999999996</v>
      </c>
      <c r="H13" s="150">
        <v>4298</v>
      </c>
      <c r="I13" s="149">
        <v>930257.75999999978</v>
      </c>
      <c r="J13" s="151">
        <v>6868</v>
      </c>
      <c r="K13" s="152">
        <v>2078778.2499999998</v>
      </c>
      <c r="M13" s="58"/>
      <c r="N13" s="131" t="s">
        <v>112</v>
      </c>
      <c r="O13" s="132"/>
      <c r="P13" s="133"/>
      <c r="Q13" s="96">
        <f>Q5+Q7+Q9+Q11</f>
        <v>50511</v>
      </c>
      <c r="R13" s="97">
        <f>R5+R7+R9+R11</f>
        <v>5139633.549999998</v>
      </c>
      <c r="S13" s="97">
        <f>R13/Q13*100</f>
        <v>10175.275781512933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0.62012272779900424</v>
      </c>
      <c r="O16" s="58">
        <f>F5/(D5+F5+H5+J5)</f>
        <v>0.19613291652194048</v>
      </c>
      <c r="P16" s="58">
        <f>H5/(D5+F5+H5+J5)</f>
        <v>6.240592798425379E-2</v>
      </c>
      <c r="Q16" s="58">
        <f>J5/(D5+F5+H5+J5)</f>
        <v>0.12133842769480144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0.62031504617055944</v>
      </c>
      <c r="O17" s="58">
        <f t="shared" ref="O17:O23" si="1">F6/(D6+F6+H6+J6)</f>
        <v>0.19554589896795219</v>
      </c>
      <c r="P17" s="58">
        <f t="shared" ref="P17:P23" si="2">H6/(D6+F6+H6+J6)</f>
        <v>6.4231395980445416E-2</v>
      </c>
      <c r="Q17" s="58">
        <f t="shared" ref="Q17:Q23" si="3">J6/(D6+F6+H6+J6)</f>
        <v>0.11990765888104291</v>
      </c>
    </row>
    <row r="18" spans="13:17" ht="20.100000000000001" customHeight="1" x14ac:dyDescent="0.15">
      <c r="M18" s="14" t="s">
        <v>135</v>
      </c>
      <c r="N18" s="58">
        <f t="shared" si="0"/>
        <v>0.57565392354124745</v>
      </c>
      <c r="O18" s="58">
        <f t="shared" si="1"/>
        <v>0.18511066398390341</v>
      </c>
      <c r="P18" s="58">
        <f t="shared" si="2"/>
        <v>0.106841046277666</v>
      </c>
      <c r="Q18" s="58">
        <f t="shared" si="3"/>
        <v>0.13239436619718309</v>
      </c>
    </row>
    <row r="19" spans="13:17" ht="20.100000000000001" customHeight="1" x14ac:dyDescent="0.15">
      <c r="M19" s="14" t="s">
        <v>136</v>
      </c>
      <c r="N19" s="58">
        <f t="shared" si="0"/>
        <v>0.59716157205240172</v>
      </c>
      <c r="O19" s="58">
        <f t="shared" si="1"/>
        <v>0.16320960698689957</v>
      </c>
      <c r="P19" s="58">
        <f t="shared" si="2"/>
        <v>4.203056768558952E-2</v>
      </c>
      <c r="Q19" s="58">
        <f t="shared" si="3"/>
        <v>0.19759825327510916</v>
      </c>
    </row>
    <row r="20" spans="13:17" ht="20.100000000000001" customHeight="1" x14ac:dyDescent="0.15">
      <c r="M20" s="14" t="s">
        <v>137</v>
      </c>
      <c r="N20" s="58">
        <f t="shared" si="0"/>
        <v>0.61341222879684421</v>
      </c>
      <c r="O20" s="58">
        <f t="shared" si="1"/>
        <v>0.14760026298487838</v>
      </c>
      <c r="P20" s="58">
        <f t="shared" si="2"/>
        <v>0.11012491781722551</v>
      </c>
      <c r="Q20" s="58">
        <f t="shared" si="3"/>
        <v>0.12886259040105194</v>
      </c>
    </row>
    <row r="21" spans="13:17" ht="20.100000000000001" customHeight="1" x14ac:dyDescent="0.15">
      <c r="M21" s="14" t="s">
        <v>138</v>
      </c>
      <c r="N21" s="58">
        <f t="shared" si="0"/>
        <v>0.63700497033830372</v>
      </c>
      <c r="O21" s="58">
        <f t="shared" si="1"/>
        <v>0.10982844316177649</v>
      </c>
      <c r="P21" s="58">
        <f t="shared" si="2"/>
        <v>9.4757094757094762E-2</v>
      </c>
      <c r="Q21" s="58">
        <f t="shared" si="3"/>
        <v>0.15840949174282506</v>
      </c>
    </row>
    <row r="22" spans="13:17" ht="20.100000000000001" customHeight="1" x14ac:dyDescent="0.15">
      <c r="M22" s="14" t="s">
        <v>139</v>
      </c>
      <c r="N22" s="58">
        <f t="shared" si="0"/>
        <v>0.62648447560452136</v>
      </c>
      <c r="O22" s="58">
        <f t="shared" si="1"/>
        <v>0.14594362569752467</v>
      </c>
      <c r="P22" s="58">
        <f t="shared" si="2"/>
        <v>0.10258978394620118</v>
      </c>
      <c r="Q22" s="58">
        <f t="shared" si="3"/>
        <v>0.12498211475175275</v>
      </c>
    </row>
    <row r="23" spans="13:17" ht="20.100000000000001" customHeight="1" x14ac:dyDescent="0.15">
      <c r="M23" s="14" t="s">
        <v>140</v>
      </c>
      <c r="N23" s="58">
        <f t="shared" si="0"/>
        <v>0.6034598966524376</v>
      </c>
      <c r="O23" s="58">
        <f t="shared" si="1"/>
        <v>0.14760727926308695</v>
      </c>
      <c r="P23" s="58">
        <f t="shared" si="2"/>
        <v>7.1444619186699615E-2</v>
      </c>
      <c r="Q23" s="58">
        <f t="shared" si="3"/>
        <v>0.17748820489777578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0.61691512739799248</v>
      </c>
      <c r="O24" s="58">
        <f t="shared" ref="O24" si="5">F13/(D13+F13+H13+J13)</f>
        <v>0.1620241135594227</v>
      </c>
      <c r="P24" s="58">
        <f t="shared" ref="P24" si="6">H13/(D13+F13+H13+J13)</f>
        <v>8.5090376353665537E-2</v>
      </c>
      <c r="Q24" s="58">
        <f t="shared" ref="Q24" si="7">J13/(D13+F13+H13+J13)</f>
        <v>0.13597038268891926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0.38835089121990363</v>
      </c>
      <c r="O29" s="58">
        <f>G5/(E5+G5+I5+K5)</f>
        <v>4.1583580218689499E-2</v>
      </c>
      <c r="P29" s="58">
        <f>I5/(E5+G5+I5+K5)</f>
        <v>0.14686427593068582</v>
      </c>
      <c r="Q29" s="58">
        <f>K5/(E5+G5+I5+K5)</f>
        <v>0.42320125263072111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0.43018783068549316</v>
      </c>
      <c r="O30" s="58">
        <f t="shared" ref="O30:O37" si="9">G6/(E6+G6+I6+K6)</f>
        <v>3.9354958693912978E-2</v>
      </c>
      <c r="P30" s="58">
        <f t="shared" ref="P30:P37" si="10">I6/(E6+G6+I6+K6)</f>
        <v>0.14468345630525176</v>
      </c>
      <c r="Q30" s="58">
        <f t="shared" ref="Q30:Q37" si="11">K6/(E6+G6+I6+K6)</f>
        <v>0.38577375431534217</v>
      </c>
    </row>
    <row r="31" spans="13:17" ht="20.100000000000001" customHeight="1" x14ac:dyDescent="0.15">
      <c r="M31" s="14" t="s">
        <v>135</v>
      </c>
      <c r="N31" s="58">
        <f t="shared" si="8"/>
        <v>0.34894329604693086</v>
      </c>
      <c r="O31" s="58">
        <f t="shared" si="9"/>
        <v>3.2300394584039702E-2</v>
      </c>
      <c r="P31" s="58">
        <f t="shared" si="10"/>
        <v>0.22407398020821945</v>
      </c>
      <c r="Q31" s="58">
        <f t="shared" si="11"/>
        <v>0.39468232916080997</v>
      </c>
    </row>
    <row r="32" spans="13:17" ht="20.100000000000001" customHeight="1" x14ac:dyDescent="0.15">
      <c r="M32" s="14" t="s">
        <v>136</v>
      </c>
      <c r="N32" s="58">
        <f t="shared" si="8"/>
        <v>0.33952222254144282</v>
      </c>
      <c r="O32" s="58">
        <f t="shared" si="9"/>
        <v>2.8860933145631627E-2</v>
      </c>
      <c r="P32" s="58">
        <f t="shared" si="10"/>
        <v>8.2407443984766807E-2</v>
      </c>
      <c r="Q32" s="58">
        <f t="shared" si="11"/>
        <v>0.54920940032815879</v>
      </c>
    </row>
    <row r="33" spans="13:17" ht="20.100000000000001" customHeight="1" x14ac:dyDescent="0.15">
      <c r="M33" s="14" t="s">
        <v>137</v>
      </c>
      <c r="N33" s="58">
        <f t="shared" si="8"/>
        <v>0.38940762109332983</v>
      </c>
      <c r="O33" s="58">
        <f t="shared" si="9"/>
        <v>2.8336252128987816E-2</v>
      </c>
      <c r="P33" s="58">
        <f t="shared" si="10"/>
        <v>0.2126810469069744</v>
      </c>
      <c r="Q33" s="58">
        <f t="shared" si="11"/>
        <v>0.36957507987070798</v>
      </c>
    </row>
    <row r="34" spans="13:17" ht="20.100000000000001" customHeight="1" x14ac:dyDescent="0.15">
      <c r="M34" s="14" t="s">
        <v>138</v>
      </c>
      <c r="N34" s="58">
        <f t="shared" si="8"/>
        <v>0.37567874860673051</v>
      </c>
      <c r="O34" s="58">
        <f t="shared" si="9"/>
        <v>1.9766934562153827E-2</v>
      </c>
      <c r="P34" s="58">
        <f t="shared" si="10"/>
        <v>0.18628776326611746</v>
      </c>
      <c r="Q34" s="58">
        <f t="shared" si="11"/>
        <v>0.41826655356499826</v>
      </c>
    </row>
    <row r="35" spans="13:17" ht="20.100000000000001" customHeight="1" x14ac:dyDescent="0.15">
      <c r="M35" s="14" t="s">
        <v>139</v>
      </c>
      <c r="N35" s="58">
        <f t="shared" si="8"/>
        <v>0.38849288318600528</v>
      </c>
      <c r="O35" s="58">
        <f t="shared" si="9"/>
        <v>2.6084987295373181E-2</v>
      </c>
      <c r="P35" s="58">
        <f t="shared" si="10"/>
        <v>0.22492824389407834</v>
      </c>
      <c r="Q35" s="58">
        <f t="shared" si="11"/>
        <v>0.36049388562454332</v>
      </c>
    </row>
    <row r="36" spans="13:17" ht="20.100000000000001" customHeight="1" x14ac:dyDescent="0.15">
      <c r="M36" s="14" t="s">
        <v>140</v>
      </c>
      <c r="N36" s="58">
        <f t="shared" si="8"/>
        <v>0.36504196904675318</v>
      </c>
      <c r="O36" s="58">
        <f t="shared" si="9"/>
        <v>2.7991634758079243E-2</v>
      </c>
      <c r="P36" s="58">
        <f t="shared" si="10"/>
        <v>0.12944052729100175</v>
      </c>
      <c r="Q36" s="58">
        <f t="shared" si="11"/>
        <v>0.47752586890416576</v>
      </c>
    </row>
    <row r="37" spans="13:17" ht="20.100000000000001" customHeight="1" x14ac:dyDescent="0.15">
      <c r="M37" s="14" t="s">
        <v>141</v>
      </c>
      <c r="N37" s="58">
        <f t="shared" si="8"/>
        <v>0.38407753214234497</v>
      </c>
      <c r="O37" s="58">
        <f t="shared" si="9"/>
        <v>3.0465162248775504E-2</v>
      </c>
      <c r="P37" s="58">
        <f t="shared" si="10"/>
        <v>0.18099690395242285</v>
      </c>
      <c r="Q37" s="58">
        <f t="shared" si="11"/>
        <v>0.40446040165645675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4786</v>
      </c>
      <c r="F5" s="164">
        <f t="shared" ref="F5:F16" si="0">E5/SUM(E$5:E$16)</f>
        <v>0.15358942267578063</v>
      </c>
      <c r="G5" s="165">
        <v>286978.46000000008</v>
      </c>
      <c r="H5" s="166">
        <f t="shared" ref="H5:H16" si="1">G5/SUM(G$5:G$16)</f>
        <v>0.14537785037264384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238</v>
      </c>
      <c r="F6" s="168">
        <f t="shared" si="0"/>
        <v>7.6377523186033826E-3</v>
      </c>
      <c r="G6" s="169">
        <v>18105.330000000002</v>
      </c>
      <c r="H6" s="170">
        <f t="shared" si="1"/>
        <v>9.1718171311092091E-3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1816</v>
      </c>
      <c r="F7" s="168">
        <f t="shared" si="0"/>
        <v>5.8277975674721608E-2</v>
      </c>
      <c r="G7" s="169">
        <v>89849.780000000013</v>
      </c>
      <c r="H7" s="170">
        <f t="shared" si="1"/>
        <v>4.5516196138396463E-2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335</v>
      </c>
      <c r="F8" s="168">
        <f t="shared" si="0"/>
        <v>1.075061775937871E-2</v>
      </c>
      <c r="G8" s="169">
        <v>14676.020000000006</v>
      </c>
      <c r="H8" s="170">
        <f t="shared" si="1"/>
        <v>7.434593661231329E-3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3575</v>
      </c>
      <c r="F9" s="168">
        <f t="shared" si="0"/>
        <v>0.114726741760534</v>
      </c>
      <c r="G9" s="169">
        <v>48608.86</v>
      </c>
      <c r="H9" s="170">
        <f t="shared" si="1"/>
        <v>2.4624327469959906E-2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6398</v>
      </c>
      <c r="F10" s="168">
        <f t="shared" si="0"/>
        <v>0.20532075350598505</v>
      </c>
      <c r="G10" s="169">
        <v>743132.12999999989</v>
      </c>
      <c r="H10" s="170">
        <f t="shared" si="1"/>
        <v>0.37645665671996448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3186</v>
      </c>
      <c r="F11" s="168">
        <f t="shared" si="0"/>
        <v>0.10224318860113603</v>
      </c>
      <c r="G11" s="169">
        <v>284424.93000000005</v>
      </c>
      <c r="H11" s="170">
        <f t="shared" si="1"/>
        <v>0.14408428045711058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1088</v>
      </c>
      <c r="F12" s="168">
        <f t="shared" si="0"/>
        <v>3.4915439170758317E-2</v>
      </c>
      <c r="G12" s="169">
        <v>138633.96999999997</v>
      </c>
      <c r="H12" s="170">
        <f t="shared" si="1"/>
        <v>7.0229342464328451E-2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180</v>
      </c>
      <c r="F13" s="168">
        <f t="shared" si="0"/>
        <v>5.7764513333975163E-3</v>
      </c>
      <c r="G13" s="169">
        <v>14592.51</v>
      </c>
      <c r="H13" s="170">
        <f t="shared" si="1"/>
        <v>7.3922890775192963E-3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4</v>
      </c>
      <c r="F14" s="168">
        <f t="shared" si="0"/>
        <v>1.2836558518661146E-4</v>
      </c>
      <c r="G14" s="169">
        <v>119.76</v>
      </c>
      <c r="H14" s="170">
        <f t="shared" si="1"/>
        <v>6.0668146872862236E-5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8507</v>
      </c>
      <c r="F15" s="168">
        <f t="shared" si="0"/>
        <v>0.27300150829562592</v>
      </c>
      <c r="G15" s="169">
        <v>110502.69</v>
      </c>
      <c r="H15" s="170">
        <f t="shared" si="1"/>
        <v>5.597856902777526E-2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1048</v>
      </c>
      <c r="F16" s="172">
        <f t="shared" si="0"/>
        <v>3.3631783318892203E-2</v>
      </c>
      <c r="G16" s="173">
        <v>224393.33</v>
      </c>
      <c r="H16" s="174">
        <f t="shared" si="1"/>
        <v>0.1136734093330882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2</v>
      </c>
      <c r="F18" s="168">
        <f t="shared" si="2"/>
        <v>2.4437927663734115E-4</v>
      </c>
      <c r="G18" s="169">
        <v>81.99</v>
      </c>
      <c r="H18" s="170">
        <f t="shared" si="3"/>
        <v>5.2363086240323398E-4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548</v>
      </c>
      <c r="F19" s="168">
        <f t="shared" si="2"/>
        <v>6.6959921798631472E-2</v>
      </c>
      <c r="G19" s="169">
        <v>17962.099999999995</v>
      </c>
      <c r="H19" s="170">
        <f t="shared" si="3"/>
        <v>0.11471533008382884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97</v>
      </c>
      <c r="F20" s="168">
        <f t="shared" si="2"/>
        <v>1.1852394916911046E-2</v>
      </c>
      <c r="G20" s="169">
        <v>4089.72</v>
      </c>
      <c r="H20" s="170">
        <f t="shared" si="3"/>
        <v>2.6119082944112134E-2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365</v>
      </c>
      <c r="F21" s="168">
        <f t="shared" si="2"/>
        <v>4.4599217986314763E-2</v>
      </c>
      <c r="G21" s="169">
        <v>4307.57</v>
      </c>
      <c r="H21" s="170">
        <f t="shared" si="3"/>
        <v>2.7510386558876672E-2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2396</v>
      </c>
      <c r="F23" s="168">
        <f t="shared" si="2"/>
        <v>0.29276637341153472</v>
      </c>
      <c r="G23" s="169">
        <v>80596.2</v>
      </c>
      <c r="H23" s="170">
        <f t="shared" si="3"/>
        <v>0.51472932933801097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54</v>
      </c>
      <c r="F24" s="168">
        <f t="shared" si="2"/>
        <v>6.5982404692082114E-3</v>
      </c>
      <c r="G24" s="169">
        <v>2290.5500000000002</v>
      </c>
      <c r="H24" s="170">
        <f t="shared" si="3"/>
        <v>1.4628645833366601E-2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17</v>
      </c>
      <c r="F25" s="168">
        <f t="shared" si="2"/>
        <v>2.0772238514173997E-3</v>
      </c>
      <c r="G25" s="169">
        <v>664.52</v>
      </c>
      <c r="H25" s="170">
        <f t="shared" si="3"/>
        <v>4.2439709804146485E-3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1</v>
      </c>
      <c r="F26" s="168">
        <f t="shared" si="2"/>
        <v>1.2218963831867058E-4</v>
      </c>
      <c r="G26" s="169">
        <v>19.170000000000002</v>
      </c>
      <c r="H26" s="170">
        <f t="shared" si="3"/>
        <v>1.2242960888242464E-4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4449</v>
      </c>
      <c r="F27" s="168">
        <f t="shared" si="2"/>
        <v>0.54362170087976536</v>
      </c>
      <c r="G27" s="169">
        <v>25777.47</v>
      </c>
      <c r="H27" s="170">
        <f t="shared" si="3"/>
        <v>0.16462835524665803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255</v>
      </c>
      <c r="F28" s="172">
        <f t="shared" si="2"/>
        <v>3.1158357771260997E-2</v>
      </c>
      <c r="G28" s="173">
        <v>20790.479999999996</v>
      </c>
      <c r="H28" s="174">
        <f t="shared" si="3"/>
        <v>0.13277883854344658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155</v>
      </c>
      <c r="F29" s="176">
        <f>E29/SUM(E$29:E$39)</f>
        <v>4.813664596273292E-2</v>
      </c>
      <c r="G29" s="177">
        <v>24128.780000000002</v>
      </c>
      <c r="H29" s="178">
        <f>G29/SUM(G$29:G$39)</f>
        <v>3.0268769655937208E-2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7</v>
      </c>
      <c r="F30" s="168">
        <f t="shared" ref="F30:F40" si="4">E30/SUM(E$29:E$39)</f>
        <v>2.1739130434782609E-3</v>
      </c>
      <c r="G30" s="169">
        <v>966.6400000000001</v>
      </c>
      <c r="H30" s="170">
        <f t="shared" ref="H30:H40" si="5">G30/SUM(G$29:G$39)</f>
        <v>1.2126184374102273E-3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155</v>
      </c>
      <c r="F31" s="168">
        <f t="shared" si="4"/>
        <v>4.813664596273292E-2</v>
      </c>
      <c r="G31" s="169">
        <v>26003.059999999998</v>
      </c>
      <c r="H31" s="170">
        <f t="shared" si="5"/>
        <v>3.2619992949892804E-2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9</v>
      </c>
      <c r="F32" s="168">
        <f t="shared" si="4"/>
        <v>2.7950310559006213E-3</v>
      </c>
      <c r="G32" s="169">
        <v>494.37</v>
      </c>
      <c r="H32" s="170">
        <f t="shared" si="5"/>
        <v>6.2017108427387031E-4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615</v>
      </c>
      <c r="F33" s="168">
        <f t="shared" si="4"/>
        <v>0.19099378881987578</v>
      </c>
      <c r="G33" s="169">
        <v>134339.20000000004</v>
      </c>
      <c r="H33" s="170">
        <f t="shared" si="5"/>
        <v>0.16852415665288012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136</v>
      </c>
      <c r="F34" s="168">
        <f t="shared" si="4"/>
        <v>4.2236024844720499E-2</v>
      </c>
      <c r="G34" s="169">
        <v>8853.6200000000008</v>
      </c>
      <c r="H34" s="170">
        <f t="shared" si="5"/>
        <v>1.1106578301977921E-2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1945</v>
      </c>
      <c r="F35" s="168">
        <f t="shared" si="4"/>
        <v>0.60403726708074534</v>
      </c>
      <c r="G35" s="169">
        <v>550018.99</v>
      </c>
      <c r="H35" s="170">
        <f t="shared" si="5"/>
        <v>0.68998093209442124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36</v>
      </c>
      <c r="F36" s="168">
        <f t="shared" si="4"/>
        <v>1.1180124223602485E-2</v>
      </c>
      <c r="G36" s="169">
        <v>8707.75</v>
      </c>
      <c r="H36" s="170">
        <f t="shared" si="5"/>
        <v>1.0923589131795607E-2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30</v>
      </c>
      <c r="F37" s="168">
        <f t="shared" si="4"/>
        <v>9.316770186335404E-3</v>
      </c>
      <c r="G37" s="169">
        <v>6607.7199999999993</v>
      </c>
      <c r="H37" s="170">
        <f t="shared" si="5"/>
        <v>8.289169805971516E-3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82</v>
      </c>
      <c r="F38" s="168">
        <f t="shared" si="4"/>
        <v>2.546583850931677E-2</v>
      </c>
      <c r="G38" s="169">
        <v>24416.99</v>
      </c>
      <c r="H38" s="170">
        <f t="shared" si="5"/>
        <v>3.0630319726124663E-2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50</v>
      </c>
      <c r="F39" s="168">
        <f t="shared" si="4"/>
        <v>1.5527950310559006E-2</v>
      </c>
      <c r="G39" s="169">
        <v>12613.880000000001</v>
      </c>
      <c r="H39" s="184">
        <f t="shared" si="5"/>
        <v>1.5823702159314862E-2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1078</v>
      </c>
      <c r="F40" s="185">
        <f t="shared" si="4"/>
        <v>0.33478260869565218</v>
      </c>
      <c r="G40" s="169">
        <v>133106.76000000004</v>
      </c>
      <c r="H40" s="172">
        <f t="shared" si="5"/>
        <v>0.16697810076133635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3692</v>
      </c>
      <c r="F41" s="176">
        <f>E41/SUM(E$41:E$44)</f>
        <v>0.53756552125800816</v>
      </c>
      <c r="G41" s="177">
        <v>1042485.2300000003</v>
      </c>
      <c r="H41" s="178">
        <f>G41/SUM(G$41:G$44)</f>
        <v>0.50148938685499533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2670</v>
      </c>
      <c r="F42" s="168">
        <f t="shared" ref="F42:F44" si="6">E42/SUM(E$41:E$44)</f>
        <v>0.38875946418171231</v>
      </c>
      <c r="G42" s="169">
        <v>839995.57000000007</v>
      </c>
      <c r="H42" s="170">
        <f t="shared" ref="H42:H44" si="7">G42/SUM(G$41:G$44)</f>
        <v>0.40408137327778948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287</v>
      </c>
      <c r="F43" s="168">
        <f t="shared" si="6"/>
        <v>4.1788002329644726E-2</v>
      </c>
      <c r="G43" s="169">
        <v>119247.77000000005</v>
      </c>
      <c r="H43" s="170">
        <f t="shared" si="7"/>
        <v>5.7364353316665707E-2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219</v>
      </c>
      <c r="F44" s="172">
        <f t="shared" si="6"/>
        <v>3.188701223063483E-2</v>
      </c>
      <c r="G44" s="173">
        <v>77049.680000000022</v>
      </c>
      <c r="H44" s="174">
        <f t="shared" si="7"/>
        <v>3.706488655054959E-2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50511</v>
      </c>
      <c r="F45" s="179">
        <f>E45/E$45</f>
        <v>1</v>
      </c>
      <c r="G45" s="180">
        <f>SUM(G5:G44)</f>
        <v>5139633.5500000026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3201</v>
      </c>
      <c r="E4" s="67">
        <v>58932.520000000004</v>
      </c>
      <c r="F4" s="67">
        <f>E4*1000/D4</f>
        <v>18410.659169009687</v>
      </c>
      <c r="G4" s="67">
        <v>50030</v>
      </c>
      <c r="H4" s="63">
        <f>F4/G4</f>
        <v>0.36799238794742528</v>
      </c>
      <c r="K4" s="14">
        <f>D4*G4</f>
        <v>160146030</v>
      </c>
      <c r="L4" s="14" t="s">
        <v>27</v>
      </c>
      <c r="M4" s="24">
        <f>G4-F4</f>
        <v>31619.340830990313</v>
      </c>
    </row>
    <row r="5" spans="1:13" s="14" customFormat="1" ht="20.100000000000001" customHeight="1" x14ac:dyDescent="0.15">
      <c r="B5" s="238" t="s">
        <v>28</v>
      </c>
      <c r="C5" s="239"/>
      <c r="D5" s="64">
        <v>3345</v>
      </c>
      <c r="E5" s="68">
        <v>97639.310000000012</v>
      </c>
      <c r="F5" s="68">
        <f t="shared" ref="F5:F13" si="0">E5*1000/D5</f>
        <v>29189.629297458898</v>
      </c>
      <c r="G5" s="68">
        <v>104730</v>
      </c>
      <c r="H5" s="65">
        <f t="shared" ref="H5:H10" si="1">F5/G5</f>
        <v>0.27871316048370953</v>
      </c>
      <c r="K5" s="14">
        <f t="shared" ref="K5:K10" si="2">D5*G5</f>
        <v>350321850</v>
      </c>
      <c r="L5" s="14" t="s">
        <v>28</v>
      </c>
      <c r="M5" s="24">
        <f t="shared" ref="M5:M10" si="3">G5-F5</f>
        <v>75540.370702541099</v>
      </c>
    </row>
    <row r="6" spans="1:13" s="14" customFormat="1" ht="20.100000000000001" customHeight="1" x14ac:dyDescent="0.15">
      <c r="B6" s="238" t="s">
        <v>29</v>
      </c>
      <c r="C6" s="239"/>
      <c r="D6" s="64">
        <v>6252</v>
      </c>
      <c r="E6" s="68">
        <v>592721.0299999998</v>
      </c>
      <c r="F6" s="68">
        <f t="shared" si="0"/>
        <v>94805.027191298752</v>
      </c>
      <c r="G6" s="68">
        <v>166920</v>
      </c>
      <c r="H6" s="65">
        <f t="shared" si="1"/>
        <v>0.56796685353042631</v>
      </c>
      <c r="K6" s="14">
        <f t="shared" si="2"/>
        <v>1043583840</v>
      </c>
      <c r="L6" s="14" t="s">
        <v>29</v>
      </c>
      <c r="M6" s="24">
        <f t="shared" si="3"/>
        <v>72114.972808701248</v>
      </c>
    </row>
    <row r="7" spans="1:13" s="14" customFormat="1" ht="20.100000000000001" customHeight="1" x14ac:dyDescent="0.15">
      <c r="B7" s="238" t="s">
        <v>30</v>
      </c>
      <c r="C7" s="239"/>
      <c r="D7" s="64">
        <v>3710</v>
      </c>
      <c r="E7" s="68">
        <v>443408.13999999996</v>
      </c>
      <c r="F7" s="68">
        <f t="shared" si="0"/>
        <v>119517.01886792452</v>
      </c>
      <c r="G7" s="68">
        <v>196160</v>
      </c>
      <c r="H7" s="65">
        <f t="shared" si="1"/>
        <v>0.60928333435932158</v>
      </c>
      <c r="K7" s="14">
        <f t="shared" si="2"/>
        <v>727753600</v>
      </c>
      <c r="L7" s="14" t="s">
        <v>30</v>
      </c>
      <c r="M7" s="24">
        <f t="shared" si="3"/>
        <v>76642.981132075482</v>
      </c>
    </row>
    <row r="8" spans="1:13" s="14" customFormat="1" ht="20.100000000000001" customHeight="1" x14ac:dyDescent="0.15">
      <c r="B8" s="238" t="s">
        <v>31</v>
      </c>
      <c r="C8" s="239"/>
      <c r="D8" s="64">
        <v>2293</v>
      </c>
      <c r="E8" s="68">
        <v>352457.22999999992</v>
      </c>
      <c r="F8" s="68">
        <f t="shared" si="0"/>
        <v>153710.08722197992</v>
      </c>
      <c r="G8" s="68">
        <v>269310</v>
      </c>
      <c r="H8" s="65">
        <f t="shared" si="1"/>
        <v>0.5707552160037872</v>
      </c>
      <c r="K8" s="14">
        <f t="shared" si="2"/>
        <v>617527830</v>
      </c>
      <c r="L8" s="14" t="s">
        <v>31</v>
      </c>
      <c r="M8" s="24">
        <f t="shared" si="3"/>
        <v>115599.91277802008</v>
      </c>
    </row>
    <row r="9" spans="1:13" s="14" customFormat="1" ht="20.100000000000001" customHeight="1" x14ac:dyDescent="0.15">
      <c r="B9" s="238" t="s">
        <v>32</v>
      </c>
      <c r="C9" s="239"/>
      <c r="D9" s="64">
        <v>2007</v>
      </c>
      <c r="E9" s="68">
        <v>377584.17000000004</v>
      </c>
      <c r="F9" s="68">
        <f t="shared" si="0"/>
        <v>188133.61733931245</v>
      </c>
      <c r="G9" s="68">
        <v>308060</v>
      </c>
      <c r="H9" s="65">
        <f t="shared" si="1"/>
        <v>0.6107044645176668</v>
      </c>
      <c r="K9" s="14">
        <f t="shared" si="2"/>
        <v>618276420</v>
      </c>
      <c r="L9" s="14" t="s">
        <v>32</v>
      </c>
      <c r="M9" s="24">
        <f t="shared" si="3"/>
        <v>119926.38266068755</v>
      </c>
    </row>
    <row r="10" spans="1:13" s="14" customFormat="1" ht="20.100000000000001" customHeight="1" x14ac:dyDescent="0.15">
      <c r="B10" s="240" t="s">
        <v>33</v>
      </c>
      <c r="C10" s="241"/>
      <c r="D10" s="72">
        <v>972</v>
      </c>
      <c r="E10" s="73">
        <v>207855.13999999996</v>
      </c>
      <c r="F10" s="73">
        <f t="shared" si="0"/>
        <v>213842.73662551437</v>
      </c>
      <c r="G10" s="73">
        <v>360650</v>
      </c>
      <c r="H10" s="75">
        <f t="shared" si="1"/>
        <v>0.59293702100516943</v>
      </c>
      <c r="K10" s="14">
        <f t="shared" si="2"/>
        <v>350551800</v>
      </c>
      <c r="L10" s="14" t="s">
        <v>33</v>
      </c>
      <c r="M10" s="24">
        <f t="shared" si="3"/>
        <v>146807.26337448563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6546</v>
      </c>
      <c r="E11" s="67">
        <f>SUM(E4:E5)</f>
        <v>156571.83000000002</v>
      </c>
      <c r="F11" s="67">
        <f t="shared" si="0"/>
        <v>23918.703024747942</v>
      </c>
      <c r="G11" s="82"/>
      <c r="H11" s="63">
        <f>SUM(E4:E5)*1000/SUM(K4:K5)</f>
        <v>0.30672219768264369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15234</v>
      </c>
      <c r="E12" s="78">
        <f>SUM(E6:E10)</f>
        <v>1974025.7099999997</v>
      </c>
      <c r="F12" s="69">
        <f t="shared" si="0"/>
        <v>129580.26191413941</v>
      </c>
      <c r="G12" s="83"/>
      <c r="H12" s="70">
        <f>SUM(E6:E10)*1000/SUM(K6:K10)</f>
        <v>0.58791123009861146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21780</v>
      </c>
      <c r="E13" s="79">
        <f>SUM(E11:E12)</f>
        <v>2130597.5399999996</v>
      </c>
      <c r="F13" s="74">
        <f t="shared" si="0"/>
        <v>97823.578512396678</v>
      </c>
      <c r="G13" s="77"/>
      <c r="H13" s="76">
        <f>SUM(E4:E10)*1000/SUM(K4:K10)</f>
        <v>0.5508036858348544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07月状況（表紙）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'07月状況（表紙）'!Print_Area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松永 達朗</cp:lastModifiedBy>
  <cp:lastPrinted>2018-11-09T01:45:55Z</cp:lastPrinted>
  <dcterms:created xsi:type="dcterms:W3CDTF">2003-07-11T02:30:35Z</dcterms:created>
  <dcterms:modified xsi:type="dcterms:W3CDTF">2021-02-01T05:04:33Z</dcterms:modified>
</cp:coreProperties>
</file>