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月次統計報告\2020年08月報告書\"/>
    </mc:Choice>
  </mc:AlternateContent>
  <bookViews>
    <workbookView xWindow="-915" yWindow="5130" windowWidth="15480" windowHeight="6480"/>
  </bookViews>
  <sheets>
    <sheet name="08月状況（表紙）" sheetId="6" r:id="rId1"/>
    <sheet name="人口統計" sheetId="9" r:id="rId2"/>
    <sheet name="認定者数（2-1.2）" sheetId="10" r:id="rId3"/>
    <sheet name="給付状況（3-1）" sheetId="11" r:id="rId4"/>
    <sheet name="給付状況（3-2）" sheetId="12" r:id="rId5"/>
    <sheet name="給付状況（3-3）" sheetId="13" r:id="rId6"/>
  </sheets>
  <definedNames>
    <definedName name="_xlnm.Print_Area" localSheetId="0">'08月状況（表紙）'!$A$1:$L$45</definedName>
    <definedName name="_xlnm.Print_Area" localSheetId="3">'給付状況（3-1）'!$A$1:$K$47</definedName>
    <definedName name="_xlnm.Print_Area" localSheetId="4">'給付状況（3-2）'!$A$1:$H$86</definedName>
    <definedName name="_xlnm.Print_Area" localSheetId="5">'給付状況（3-3）'!$A$1:$I$39</definedName>
    <definedName name="_xlnm.Print_Area" localSheetId="1">人口統計!$A$1:$I$39</definedName>
    <definedName name="_xlnm.Print_Area" localSheetId="2">'認定者数（2-1.2）'!$A$1:$L$45</definedName>
  </definedNames>
  <calcPr calcId="152511"/>
</workbook>
</file>

<file path=xl/calcChain.xml><?xml version="1.0" encoding="utf-8"?>
<calcChain xmlns="http://schemas.openxmlformats.org/spreadsheetml/2006/main">
  <c r="H12" i="12" l="1"/>
  <c r="F12" i="12"/>
  <c r="H43" i="12" l="1"/>
  <c r="F43" i="12"/>
  <c r="H40" i="12"/>
  <c r="H38" i="12"/>
  <c r="F40" i="12"/>
  <c r="F38" i="12"/>
  <c r="H26" i="12"/>
  <c r="F26" i="12"/>
  <c r="H14" i="12"/>
  <c r="F14" i="12"/>
  <c r="K6" i="10" l="1"/>
  <c r="G45" i="12" l="1"/>
  <c r="K4" i="13" l="1"/>
  <c r="H44" i="12"/>
  <c r="H42" i="12"/>
  <c r="H41" i="12"/>
  <c r="F44" i="12"/>
  <c r="F42" i="12"/>
  <c r="F41" i="12"/>
  <c r="H39" i="12"/>
  <c r="H37" i="12"/>
  <c r="H36" i="12"/>
  <c r="H35" i="12"/>
  <c r="H34" i="12"/>
  <c r="H33" i="12"/>
  <c r="H32" i="12"/>
  <c r="H31" i="12"/>
  <c r="H30" i="12"/>
  <c r="H29" i="12"/>
  <c r="F39" i="12"/>
  <c r="F37" i="12"/>
  <c r="F36" i="12"/>
  <c r="F35" i="12"/>
  <c r="F34" i="12"/>
  <c r="F33" i="12"/>
  <c r="F32" i="12"/>
  <c r="F31" i="12"/>
  <c r="F30" i="12"/>
  <c r="F29" i="12"/>
  <c r="H28" i="12"/>
  <c r="H27" i="12"/>
  <c r="H25" i="12"/>
  <c r="H24" i="12"/>
  <c r="H23" i="12"/>
  <c r="H22" i="12"/>
  <c r="H21" i="12"/>
  <c r="H20" i="12"/>
  <c r="H19" i="12"/>
  <c r="H18" i="12"/>
  <c r="H17" i="12"/>
  <c r="F28" i="12"/>
  <c r="F27" i="12"/>
  <c r="F25" i="12"/>
  <c r="F24" i="12"/>
  <c r="F23" i="12"/>
  <c r="F22" i="12"/>
  <c r="F21" i="12"/>
  <c r="F20" i="12"/>
  <c r="F19" i="12"/>
  <c r="F18" i="12"/>
  <c r="F17" i="12"/>
  <c r="H16" i="12"/>
  <c r="H15" i="12"/>
  <c r="H13" i="12"/>
  <c r="H11" i="12"/>
  <c r="H10" i="12"/>
  <c r="H9" i="12"/>
  <c r="H8" i="12"/>
  <c r="H7" i="12"/>
  <c r="H6" i="12"/>
  <c r="H5" i="12"/>
  <c r="F16" i="12"/>
  <c r="F15" i="12"/>
  <c r="F13" i="12"/>
  <c r="F11" i="12"/>
  <c r="F10" i="12"/>
  <c r="F9" i="12"/>
  <c r="F8" i="12"/>
  <c r="F7" i="12"/>
  <c r="F6" i="12"/>
  <c r="F5" i="12"/>
  <c r="Q37" i="11"/>
  <c r="P37" i="11"/>
  <c r="O37" i="11"/>
  <c r="N37" i="11"/>
  <c r="Q36" i="11"/>
  <c r="P36" i="11"/>
  <c r="O36" i="11"/>
  <c r="N36" i="11"/>
  <c r="Q35" i="11"/>
  <c r="P35" i="11"/>
  <c r="O35" i="11"/>
  <c r="N35" i="11"/>
  <c r="Q34" i="11"/>
  <c r="P34" i="11"/>
  <c r="O34" i="11"/>
  <c r="N34" i="11"/>
  <c r="Q33" i="11"/>
  <c r="P33" i="11"/>
  <c r="O33" i="11"/>
  <c r="N33" i="11"/>
  <c r="Q32" i="11"/>
  <c r="P32" i="11"/>
  <c r="O32" i="11"/>
  <c r="N32" i="11"/>
  <c r="Q31" i="11"/>
  <c r="P31" i="11"/>
  <c r="O31" i="11"/>
  <c r="N31" i="11"/>
  <c r="Q30" i="11"/>
  <c r="P30" i="11"/>
  <c r="O30" i="11"/>
  <c r="N30" i="11"/>
  <c r="Q29" i="11"/>
  <c r="P29" i="11"/>
  <c r="O29" i="11"/>
  <c r="N29" i="11"/>
  <c r="S5" i="11"/>
  <c r="S7" i="11"/>
  <c r="S9" i="11"/>
  <c r="S11" i="11"/>
  <c r="Q13" i="11"/>
  <c r="R13" i="11"/>
  <c r="R6" i="11" s="1"/>
  <c r="M5" i="11"/>
  <c r="Q12" i="11" l="1"/>
  <c r="Q6" i="11"/>
  <c r="R8" i="11"/>
  <c r="R14" i="11"/>
  <c r="R10" i="11"/>
  <c r="Q8" i="11"/>
  <c r="Q14" i="11"/>
  <c r="R12" i="11"/>
  <c r="Q10" i="11"/>
  <c r="S13" i="11"/>
  <c r="Q24" i="11" l="1"/>
  <c r="O24" i="11"/>
  <c r="P24" i="11"/>
  <c r="O17" i="11"/>
  <c r="N24" i="11"/>
  <c r="O21" i="11"/>
  <c r="N18" i="11"/>
  <c r="N17" i="11"/>
  <c r="O19" i="11" l="1"/>
  <c r="Q16" i="11"/>
  <c r="Q19" i="11"/>
  <c r="P22" i="11"/>
  <c r="Q20" i="11"/>
  <c r="O16" i="11"/>
  <c r="N16" i="11"/>
  <c r="N22" i="11"/>
  <c r="Q22" i="11"/>
  <c r="N20" i="11"/>
  <c r="Q23" i="11"/>
  <c r="Q17" i="11"/>
  <c r="P16" i="11"/>
  <c r="P19" i="11"/>
  <c r="P17" i="11"/>
  <c r="O22" i="11"/>
  <c r="O20" i="11"/>
  <c r="N19" i="11"/>
  <c r="P18" i="11"/>
  <c r="Q18" i="11"/>
  <c r="O23" i="11"/>
  <c r="O18" i="11"/>
  <c r="N23" i="11"/>
  <c r="P20" i="11"/>
  <c r="Q21" i="11"/>
  <c r="P21" i="11"/>
  <c r="N21" i="11"/>
  <c r="P23" i="11"/>
  <c r="E12" i="13" l="1"/>
  <c r="D12" i="13"/>
  <c r="E11" i="13"/>
  <c r="D11" i="13"/>
  <c r="K10" i="13"/>
  <c r="F10" i="13"/>
  <c r="K9" i="13"/>
  <c r="F9" i="13"/>
  <c r="K8" i="13"/>
  <c r="F8" i="13"/>
  <c r="M8" i="13" s="1"/>
  <c r="K7" i="13"/>
  <c r="F7" i="13"/>
  <c r="K6" i="13"/>
  <c r="F6" i="13"/>
  <c r="K5" i="13"/>
  <c r="F5" i="13"/>
  <c r="F4" i="13"/>
  <c r="H45" i="12"/>
  <c r="E45" i="12"/>
  <c r="F45" i="12" s="1"/>
  <c r="H8" i="13" l="1"/>
  <c r="H10" i="13"/>
  <c r="M10" i="13"/>
  <c r="H9" i="13"/>
  <c r="M9" i="13"/>
  <c r="H12" i="13"/>
  <c r="H7" i="13"/>
  <c r="M7" i="13"/>
  <c r="H6" i="13"/>
  <c r="M6" i="13"/>
  <c r="H5" i="13"/>
  <c r="M5" i="13"/>
  <c r="F11" i="13"/>
  <c r="M4" i="13"/>
  <c r="H4" i="13"/>
  <c r="F12" i="13"/>
  <c r="H13" i="13"/>
  <c r="D13" i="13"/>
  <c r="E13" i="13"/>
  <c r="H11" i="13"/>
  <c r="F13" i="13" l="1"/>
  <c r="J32" i="10"/>
  <c r="I32" i="10"/>
  <c r="H32" i="10"/>
  <c r="G32" i="10"/>
  <c r="F32" i="10"/>
  <c r="E32" i="10"/>
  <c r="D32" i="10"/>
  <c r="K31" i="10"/>
  <c r="K30" i="10"/>
  <c r="K29" i="10"/>
  <c r="K28" i="10"/>
  <c r="K27" i="10"/>
  <c r="K26" i="10"/>
  <c r="K25" i="10"/>
  <c r="K24" i="10"/>
  <c r="L13" i="9"/>
  <c r="K13" i="9"/>
  <c r="L12" i="9"/>
  <c r="K12" i="9"/>
  <c r="L11" i="9"/>
  <c r="K11" i="9"/>
  <c r="L10" i="9"/>
  <c r="K10" i="9"/>
  <c r="L9" i="9"/>
  <c r="K9" i="9"/>
  <c r="L8" i="9"/>
  <c r="K8" i="9"/>
  <c r="L7" i="9"/>
  <c r="K7" i="9"/>
  <c r="L6" i="9"/>
  <c r="K6" i="9"/>
  <c r="K32" i="10" l="1"/>
  <c r="K8" i="10"/>
  <c r="K7" i="10"/>
  <c r="K5" i="10"/>
  <c r="J4" i="10"/>
  <c r="J9" i="10" s="1"/>
  <c r="I4" i="10"/>
  <c r="I9" i="10" s="1"/>
  <c r="H4" i="10"/>
  <c r="H9" i="10" s="1"/>
  <c r="G4" i="10"/>
  <c r="G9" i="10" s="1"/>
  <c r="F4" i="10"/>
  <c r="F9" i="10" s="1"/>
  <c r="E4" i="10"/>
  <c r="E9" i="10" s="1"/>
  <c r="D4" i="10"/>
  <c r="D9" i="10" s="1"/>
  <c r="K4" i="10" l="1"/>
  <c r="K9" i="10" l="1"/>
  <c r="G5" i="9"/>
  <c r="F5" i="9"/>
  <c r="E5" i="9"/>
  <c r="C5" i="9"/>
  <c r="D13" i="9"/>
  <c r="H13" i="9" s="1"/>
  <c r="D12" i="9"/>
  <c r="D11" i="9"/>
  <c r="D10" i="9"/>
  <c r="D9" i="9"/>
  <c r="D8" i="9"/>
  <c r="D7" i="9"/>
  <c r="D6" i="9"/>
  <c r="H7" i="9" l="1"/>
  <c r="L25" i="10"/>
  <c r="J7" i="9"/>
  <c r="H11" i="9"/>
  <c r="L29" i="10"/>
  <c r="J11" i="9"/>
  <c r="H8" i="9"/>
  <c r="L26" i="10"/>
  <c r="J8" i="9"/>
  <c r="H12" i="9"/>
  <c r="L30" i="10"/>
  <c r="J12" i="9"/>
  <c r="H9" i="9"/>
  <c r="L27" i="10"/>
  <c r="J9" i="9"/>
  <c r="L31" i="10"/>
  <c r="J13" i="9"/>
  <c r="H6" i="9"/>
  <c r="L24" i="10"/>
  <c r="J6" i="9"/>
  <c r="H10" i="9"/>
  <c r="L28" i="10"/>
  <c r="J10" i="9"/>
  <c r="L5" i="9"/>
  <c r="K5" i="9"/>
  <c r="D5" i="9"/>
  <c r="L6" i="10" s="1"/>
  <c r="H5" i="9" l="1"/>
  <c r="L32" i="10"/>
  <c r="L7" i="10"/>
  <c r="L5" i="10"/>
  <c r="L4" i="10"/>
  <c r="J5" i="9"/>
</calcChain>
</file>

<file path=xl/sharedStrings.xml><?xml version="1.0" encoding="utf-8"?>
<sst xmlns="http://schemas.openxmlformats.org/spreadsheetml/2006/main" count="208" uniqueCount="154">
  <si>
    <t>総人口</t>
    <rPh sb="0" eb="3">
      <t>ソウジンコウ</t>
    </rPh>
    <phoneticPr fontId="2"/>
  </si>
  <si>
    <t>出現率</t>
    <rPh sb="0" eb="2">
      <t>シュツゲン</t>
    </rPh>
    <rPh sb="2" eb="3">
      <t>リツ</t>
    </rPh>
    <phoneticPr fontId="2"/>
  </si>
  <si>
    <t>（単位：人）</t>
    <rPh sb="1" eb="3">
      <t>タンイ</t>
    </rPh>
    <rPh sb="4" eb="5">
      <t>ニン</t>
    </rPh>
    <phoneticPr fontId="2"/>
  </si>
  <si>
    <t>訪問介護</t>
    <rPh sb="0" eb="2">
      <t>ホウモン</t>
    </rPh>
    <rPh sb="2" eb="4">
      <t>カイゴ</t>
    </rPh>
    <phoneticPr fontId="2"/>
  </si>
  <si>
    <t>～掲載データ～</t>
    <rPh sb="1" eb="3">
      <t>ケイサイ</t>
    </rPh>
    <phoneticPr fontId="2"/>
  </si>
  <si>
    <t>２．要介護度別認定者数（当月末現在）</t>
    <rPh sb="2" eb="5">
      <t>ヨウカイゴ</t>
    </rPh>
    <rPh sb="5" eb="6">
      <t>ド</t>
    </rPh>
    <rPh sb="6" eb="7">
      <t>ベツ</t>
    </rPh>
    <rPh sb="7" eb="10">
      <t>ニンテイシャ</t>
    </rPh>
    <rPh sb="10" eb="11">
      <t>スウ</t>
    </rPh>
    <rPh sb="12" eb="13">
      <t>トウ</t>
    </rPh>
    <rPh sb="13" eb="15">
      <t>ゲツマツ</t>
    </rPh>
    <rPh sb="15" eb="17">
      <t>ゲンザイ</t>
    </rPh>
    <phoneticPr fontId="2"/>
  </si>
  <si>
    <t>＊施設サービス別利用状況の「利用人数」は同月内の施設移動人数等を含む</t>
    <rPh sb="1" eb="3">
      <t>シセツ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ドウゲツ</t>
    </rPh>
    <rPh sb="22" eb="23">
      <t>ナイ</t>
    </rPh>
    <rPh sb="24" eb="26">
      <t>シセツ</t>
    </rPh>
    <rPh sb="26" eb="28">
      <t>イドウ</t>
    </rPh>
    <rPh sb="28" eb="30">
      <t>ニンズウ</t>
    </rPh>
    <rPh sb="30" eb="31">
      <t>ナド</t>
    </rPh>
    <rPh sb="32" eb="33">
      <t>フク</t>
    </rPh>
    <phoneticPr fontId="2"/>
  </si>
  <si>
    <t>＊住宅改修費・福祉用具購入費・高額サービス費は含まない</t>
    <rPh sb="1" eb="5">
      <t>ジュウタクカイシュウ</t>
    </rPh>
    <rPh sb="5" eb="6">
      <t>ヒ</t>
    </rPh>
    <rPh sb="7" eb="9">
      <t>フクシ</t>
    </rPh>
    <rPh sb="9" eb="11">
      <t>ヨウグ</t>
    </rPh>
    <rPh sb="11" eb="13">
      <t>コウニュウ</t>
    </rPh>
    <rPh sb="13" eb="14">
      <t>ヒ</t>
    </rPh>
    <rPh sb="15" eb="17">
      <t>コウガク</t>
    </rPh>
    <rPh sb="21" eb="22">
      <t>ヒ</t>
    </rPh>
    <rPh sb="23" eb="24">
      <t>フク</t>
    </rPh>
    <phoneticPr fontId="2"/>
  </si>
  <si>
    <t>訪問入浴</t>
    <rPh sb="0" eb="2">
      <t>ホウモン</t>
    </rPh>
    <rPh sb="2" eb="4">
      <t>ニュウヨク</t>
    </rPh>
    <phoneticPr fontId="2"/>
  </si>
  <si>
    <t>訪問看護</t>
    <rPh sb="0" eb="2">
      <t>ホウモン</t>
    </rPh>
    <rPh sb="2" eb="4">
      <t>カンゴ</t>
    </rPh>
    <phoneticPr fontId="2"/>
  </si>
  <si>
    <t>訪問リハ</t>
    <rPh sb="0" eb="2">
      <t>ホウモン</t>
    </rPh>
    <phoneticPr fontId="2"/>
  </si>
  <si>
    <t>１．人口統計</t>
    <rPh sb="2" eb="4">
      <t>ジンコウ</t>
    </rPh>
    <rPh sb="4" eb="6">
      <t>トウケイ</t>
    </rPh>
    <phoneticPr fontId="2"/>
  </si>
  <si>
    <t>65歳以上</t>
    <rPh sb="2" eb="3">
      <t>サイ</t>
    </rPh>
    <rPh sb="3" eb="5">
      <t>イジョウ</t>
    </rPh>
    <phoneticPr fontId="2"/>
  </si>
  <si>
    <t>40歳～64歳</t>
    <rPh sb="2" eb="3">
      <t>サイ</t>
    </rPh>
    <rPh sb="6" eb="7">
      <t>サイ</t>
    </rPh>
    <phoneticPr fontId="2"/>
  </si>
  <si>
    <t>高齢化率</t>
    <rPh sb="0" eb="3">
      <t>コウレイカ</t>
    </rPh>
    <rPh sb="3" eb="4">
      <t>リツ</t>
    </rPh>
    <phoneticPr fontId="2"/>
  </si>
  <si>
    <t>65歳～74歳</t>
    <rPh sb="2" eb="3">
      <t>サイ</t>
    </rPh>
    <rPh sb="6" eb="7">
      <t>サイ</t>
    </rPh>
    <phoneticPr fontId="2"/>
  </si>
  <si>
    <t>75歳以上</t>
    <rPh sb="2" eb="3">
      <t>サイ</t>
    </rPh>
    <rPh sb="3" eb="5">
      <t>イジョウ</t>
    </rPh>
    <phoneticPr fontId="2"/>
  </si>
  <si>
    <t>　広域連合全体</t>
    <rPh sb="1" eb="3">
      <t>コウイキ</t>
    </rPh>
    <rPh sb="3" eb="5">
      <t>レンゴウ</t>
    </rPh>
    <rPh sb="5" eb="7">
      <t>ゼンタイ</t>
    </rPh>
    <phoneticPr fontId="2"/>
  </si>
  <si>
    <t>　粕屋支部</t>
    <rPh sb="1" eb="3">
      <t>カスヤ</t>
    </rPh>
    <rPh sb="3" eb="5">
      <t>シブ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</si>
  <si>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</si>
  <si>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</si>
  <si>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</si>
  <si>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</si>
  <si>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</si>
  <si>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</si>
  <si>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豊築支部</t>
    <rPh sb="1" eb="3">
      <t>ホウチク</t>
    </rPh>
    <rPh sb="3" eb="5">
      <t>シブ</t>
    </rPh>
    <phoneticPr fontId="2"/>
  </si>
  <si>
    <t>0歳～39歳</t>
    <rPh sb="1" eb="2">
      <t>サイ</t>
    </rPh>
    <rPh sb="5" eb="6">
      <t>サイ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</si>
  <si>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</si>
  <si>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</si>
  <si>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</si>
  <si>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</si>
  <si>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</si>
  <si>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</si>
  <si>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</si>
  <si>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計</t>
    <rPh sb="0" eb="1">
      <t>ケイ</t>
    </rPh>
    <phoneticPr fontId="2"/>
  </si>
  <si>
    <t>総　　数</t>
    <rPh sb="0" eb="1">
      <t>ソウ</t>
    </rPh>
    <rPh sb="3" eb="4">
      <t>スウ</t>
    </rPh>
    <phoneticPr fontId="2"/>
  </si>
  <si>
    <t>（単位：人）</t>
    <rPh sb="1" eb="3">
      <t>タンイ</t>
    </rPh>
    <rPh sb="4" eb="5">
      <t>ニン</t>
    </rPh>
    <phoneticPr fontId="2"/>
  </si>
  <si>
    <t>１．人口統計（当月末現在）</t>
    <rPh sb="2" eb="4">
      <t>ジンコウ</t>
    </rPh>
    <rPh sb="4" eb="6">
      <t>トウケイ</t>
    </rPh>
    <rPh sb="7" eb="8">
      <t>トウ</t>
    </rPh>
    <rPh sb="8" eb="10">
      <t>ゲツマツ</t>
    </rPh>
    <rPh sb="10" eb="12">
      <t>ゲンザイ</t>
    </rPh>
    <phoneticPr fontId="2"/>
  </si>
  <si>
    <t>３．給付受給状況（当月利用分）</t>
    <rPh sb="2" eb="4">
      <t>キュウフ</t>
    </rPh>
    <rPh sb="4" eb="6">
      <t>ジュキュウ</t>
    </rPh>
    <rPh sb="6" eb="8">
      <t>ジョウキョウ</t>
    </rPh>
    <rPh sb="9" eb="11">
      <t>トウゲツ</t>
    </rPh>
    <rPh sb="11" eb="13">
      <t>リヨウ</t>
    </rPh>
    <rPh sb="13" eb="14">
      <t>ブン</t>
    </rPh>
    <phoneticPr fontId="2"/>
  </si>
  <si>
    <t>後期率</t>
    <rPh sb="0" eb="2">
      <t>コウキ</t>
    </rPh>
    <rPh sb="2" eb="3">
      <t>リツ</t>
    </rPh>
    <phoneticPr fontId="2"/>
  </si>
  <si>
    <t>前期率</t>
    <rPh sb="0" eb="2">
      <t>ゼンキ</t>
    </rPh>
    <rPh sb="2" eb="3">
      <t>リツ</t>
    </rPh>
    <phoneticPr fontId="2"/>
  </si>
  <si>
    <t>＊出現率は要介護・要支援認定者数を65歳以上人口で除した数値</t>
    <rPh sb="1" eb="3">
      <t>シュツゲン</t>
    </rPh>
    <rPh sb="3" eb="4">
      <t>リツ</t>
    </rPh>
    <rPh sb="5" eb="8">
      <t>ヨウカイゴ</t>
    </rPh>
    <rPh sb="9" eb="12">
      <t>ヨウシエン</t>
    </rPh>
    <rPh sb="12" eb="15">
      <t>ニンテイシャ</t>
    </rPh>
    <rPh sb="15" eb="16">
      <t>カズ</t>
    </rPh>
    <rPh sb="19" eb="22">
      <t>サイイジョウ</t>
    </rPh>
    <rPh sb="22" eb="24">
      <t>ジンコウ</t>
    </rPh>
    <rPh sb="25" eb="26">
      <t>ジョ</t>
    </rPh>
    <rPh sb="28" eb="30">
      <t>スウチ</t>
    </rPh>
    <phoneticPr fontId="2"/>
  </si>
  <si>
    <t>２-２．要介護・要支援認定者数（支部別）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8">
      <t>シブ</t>
    </rPh>
    <rPh sb="18" eb="19">
      <t>ベツ</t>
    </rPh>
    <phoneticPr fontId="2"/>
  </si>
  <si>
    <t>２-１．要介護・要支援認定者数</t>
    <rPh sb="4" eb="7">
      <t>ヨウカイゴ</t>
    </rPh>
    <rPh sb="8" eb="11">
      <t>ヨウシエン</t>
    </rPh>
    <rPh sb="11" eb="14">
      <t>ニンテイシャ</t>
    </rPh>
    <rPh sb="14" eb="15">
      <t>カズ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</si>
  <si>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</si>
  <si>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</si>
  <si>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</si>
  <si>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</si>
  <si>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</si>
  <si>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</si>
  <si>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広域連合</t>
    <rPh sb="1" eb="3">
      <t>コウイキ</t>
    </rPh>
    <rPh sb="3" eb="5">
      <t>レンゴウ</t>
    </rPh>
    <phoneticPr fontId="2"/>
  </si>
  <si>
    <t>※表中の数値は第１号被保険者のみ</t>
    <rPh sb="1" eb="3">
      <t>ヒョウチュウ</t>
    </rPh>
    <rPh sb="4" eb="6">
      <t>スウチ</t>
    </rPh>
    <rPh sb="7" eb="8">
      <t>ダイ</t>
    </rPh>
    <rPh sb="9" eb="10">
      <t>ゴウ</t>
    </rPh>
    <rPh sb="10" eb="14">
      <t>ヒホケンシャ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</si>
  <si>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</si>
  <si>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３-１．給付状況（利用状況）</t>
    <rPh sb="4" eb="6">
      <t>キュウフ</t>
    </rPh>
    <rPh sb="6" eb="8">
      <t>ジョウキョウ</t>
    </rPh>
    <rPh sb="9" eb="11">
      <t>リヨウ</t>
    </rPh>
    <rPh sb="11" eb="13">
      <t>ジョウキョウ</t>
    </rPh>
    <phoneticPr fontId="2"/>
  </si>
  <si>
    <t>サービス名</t>
    <rPh sb="4" eb="5">
      <t>メイ</t>
    </rPh>
    <phoneticPr fontId="2"/>
  </si>
  <si>
    <t>通所介護</t>
    <rPh sb="0" eb="1">
      <t>ツウ</t>
    </rPh>
    <rPh sb="1" eb="2">
      <t>ショ</t>
    </rPh>
    <rPh sb="2" eb="4">
      <t>カイゴ</t>
    </rPh>
    <phoneticPr fontId="2"/>
  </si>
  <si>
    <t>通所リハ</t>
    <rPh sb="0" eb="1">
      <t>ツウ</t>
    </rPh>
    <rPh sb="1" eb="2">
      <t>ショ</t>
    </rPh>
    <phoneticPr fontId="2"/>
  </si>
  <si>
    <t>費用額（千円）</t>
    <rPh sb="0" eb="2">
      <t>ヒヨウ</t>
    </rPh>
    <rPh sb="2" eb="3">
      <t>ガク</t>
    </rPh>
    <rPh sb="4" eb="6">
      <t>センエン</t>
    </rPh>
    <phoneticPr fontId="2"/>
  </si>
  <si>
    <t>要介護度</t>
    <rPh sb="0" eb="3">
      <t>ヨウカイゴ</t>
    </rPh>
    <rPh sb="3" eb="4">
      <t>ド</t>
    </rPh>
    <phoneticPr fontId="2"/>
  </si>
  <si>
    <t>中・重度</t>
    <rPh sb="0" eb="1">
      <t>チュウ</t>
    </rPh>
    <rPh sb="2" eb="4">
      <t>ジュウド</t>
    </rPh>
    <phoneticPr fontId="2"/>
  </si>
  <si>
    <t>人数</t>
    <rPh sb="0" eb="2">
      <t>ニンズウ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</si>
  <si>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</si>
  <si>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限度額比率</t>
    <rPh sb="0" eb="2">
      <t>ゲンド</t>
    </rPh>
    <rPh sb="2" eb="3">
      <t>ガク</t>
    </rPh>
    <rPh sb="3" eb="5">
      <t>ヒリツ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</si>
  <si>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</si>
  <si>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1人あたり
費用額</t>
    <rPh sb="1" eb="2">
      <t>ニン</t>
    </rPh>
    <rPh sb="6" eb="8">
      <t>ヒヨウ</t>
    </rPh>
    <rPh sb="8" eb="9">
      <t>ガク</t>
    </rPh>
    <phoneticPr fontId="2"/>
  </si>
  <si>
    <t>軽　度</t>
    <rPh sb="0" eb="1">
      <t>ケイ</t>
    </rPh>
    <rPh sb="2" eb="3">
      <t>ド</t>
    </rPh>
    <phoneticPr fontId="2"/>
  </si>
  <si>
    <t>合　計</t>
    <rPh sb="0" eb="1">
      <t>ア</t>
    </rPh>
    <rPh sb="2" eb="3">
      <t>ケイ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</si>
  <si>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</si>
  <si>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>第2号被保険者</t>
    <rPh sb="0" eb="1">
      <t>ダイ</t>
    </rPh>
    <rPh sb="2" eb="3">
      <t>ゴウ</t>
    </rPh>
    <rPh sb="3" eb="7">
      <t>ヒホケンシャ</t>
    </rPh>
    <phoneticPr fontId="2"/>
  </si>
  <si>
    <t>介護サービス</t>
    <rPh sb="0" eb="2">
      <t>カイゴ</t>
    </rPh>
    <phoneticPr fontId="2"/>
  </si>
  <si>
    <t>介護予防サービス</t>
    <rPh sb="0" eb="2">
      <t>カイゴ</t>
    </rPh>
    <rPh sb="2" eb="4">
      <t>ヨボウ</t>
    </rPh>
    <phoneticPr fontId="2"/>
  </si>
  <si>
    <t>居宅療養管理指導</t>
    <rPh sb="4" eb="6">
      <t>カンリ</t>
    </rPh>
    <rPh sb="6" eb="8">
      <t>シドウ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</si>
  <si>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</si>
  <si>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</si>
  <si>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</si>
  <si>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</si>
  <si>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2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</si>
  <si>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</si>
  <si>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</si>
  <si>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予防小規模多機能型居宅介護</t>
    <rPh sb="0" eb="2">
      <t>ヨボウ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</si>
  <si>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</si>
  <si>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予防認知症対応型共同生活介護</t>
    <rPh sb="0" eb="2">
      <t>ヨボウ</t>
    </rPh>
    <rPh sb="2" eb="5">
      <t>ニンチショウ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</si>
  <si>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</si>
  <si>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地域密着型サービス</t>
    <rPh sb="0" eb="2">
      <t>チイキ</t>
    </rPh>
    <rPh sb="2" eb="5">
      <t>ミッチャクガタ</t>
    </rPh>
    <phoneticPr fontId="2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</si>
  <si>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2"/>
  </si>
  <si>
    <t>介護予防訪問入浴</t>
    <rPh sb="0" eb="2">
      <t>カイゴ</t>
    </rPh>
    <rPh sb="2" eb="4">
      <t>ヨボウ</t>
    </rPh>
    <rPh sb="4" eb="6">
      <t>ホウモン</t>
    </rPh>
    <rPh sb="6" eb="8">
      <t>ニュウヨク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</si>
  <si>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</si>
  <si>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介護予防訪問リハ</t>
    <rPh sb="0" eb="2">
      <t>カイゴ</t>
    </rPh>
    <rPh sb="2" eb="4">
      <t>ヨボウ</t>
    </rPh>
    <rPh sb="4" eb="6">
      <t>ホウモン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</si>
  <si>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</si>
  <si>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介護予防通所介護</t>
    <rPh sb="0" eb="2">
      <t>カイゴ</t>
    </rPh>
    <rPh sb="2" eb="4">
      <t>ヨボウ</t>
    </rPh>
    <rPh sb="4" eb="5">
      <t>ツウ</t>
    </rPh>
    <rPh sb="5" eb="6">
      <t>ショ</t>
    </rPh>
    <rPh sb="6" eb="8">
      <t>カイゴ</t>
    </rPh>
    <phoneticPr fontId="2"/>
  </si>
  <si>
    <t>介護予防通所リハ</t>
    <rPh sb="0" eb="2">
      <t>カイゴ</t>
    </rPh>
    <rPh sb="2" eb="4">
      <t>ヨボウ</t>
    </rPh>
    <rPh sb="4" eb="5">
      <t>ツウ</t>
    </rPh>
    <rPh sb="5" eb="6">
      <t>ショ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</si>
  <si>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</si>
  <si>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</si>
  <si>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</si>
  <si>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</si>
  <si>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施設サービス</t>
    <rPh sb="0" eb="2">
      <t>シセツ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</si>
  <si>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</si>
  <si>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</si>
  <si>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</si>
  <si>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３-２．サービス別利用状況</t>
    <rPh sb="8" eb="9">
      <t>ベツ</t>
    </rPh>
    <rPh sb="9" eb="11">
      <t>リヨウ</t>
    </rPh>
    <rPh sb="11" eb="13">
      <t>ジョウキョウ</t>
    </rPh>
    <phoneticPr fontId="2"/>
  </si>
  <si>
    <t>構成比</t>
    <rPh sb="0" eb="3">
      <t>コウセイヒ</t>
    </rPh>
    <phoneticPr fontId="2"/>
  </si>
  <si>
    <t>サービス区分</t>
    <rPh sb="4" eb="6">
      <t>クブン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</si>
  <si>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</si>
  <si>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費用総額（千円）</t>
    <rPh sb="0" eb="2">
      <t>ヒヨウ</t>
    </rPh>
    <rPh sb="2" eb="4">
      <t>ソウガク</t>
    </rPh>
    <rPh sb="5" eb="7">
      <t>センエン</t>
    </rPh>
    <phoneticPr fontId="2"/>
  </si>
  <si>
    <t>費用額/一人（円）</t>
    <rPh sb="0" eb="2">
      <t>ヒヨウ</t>
    </rPh>
    <rPh sb="2" eb="3">
      <t>ガク</t>
    </rPh>
    <rPh sb="4" eb="6">
      <t>１ニン</t>
    </rPh>
    <rPh sb="7" eb="8">
      <t>エン</t>
    </rPh>
    <phoneticPr fontId="2"/>
  </si>
  <si>
    <t>構成比</t>
    <rPh sb="0" eb="3">
      <t>コウセイヒ</t>
    </rPh>
    <phoneticPr fontId="2"/>
  </si>
  <si>
    <t>-</t>
  </si>
  <si>
    <t>-</t>
    <phoneticPr fontId="2"/>
  </si>
  <si>
    <t>　　介護サービス</t>
    <rPh sb="2" eb="4">
      <t>カイゴ</t>
    </rPh>
    <phoneticPr fontId="2"/>
  </si>
  <si>
    <t>　　予防サービス</t>
    <rPh sb="2" eb="4">
      <t>ヨボウ</t>
    </rPh>
    <phoneticPr fontId="2"/>
  </si>
  <si>
    <t>　　地域密着型サービス</t>
    <rPh sb="2" eb="4">
      <t>チイキ</t>
    </rPh>
    <rPh sb="4" eb="6">
      <t>ミッチャク</t>
    </rPh>
    <rPh sb="6" eb="7">
      <t>ガタ</t>
    </rPh>
    <phoneticPr fontId="2"/>
  </si>
  <si>
    <t>　　施設サービス</t>
    <rPh sb="2" eb="4">
      <t>シセツ</t>
    </rPh>
    <phoneticPr fontId="2"/>
  </si>
  <si>
    <t>　　合　　計</t>
    <rPh sb="2" eb="3">
      <t>ア</t>
    </rPh>
    <rPh sb="5" eb="6">
      <t>ケイ</t>
    </rPh>
    <phoneticPr fontId="2"/>
  </si>
  <si>
    <t>合　　計（延べ）</t>
    <rPh sb="0" eb="1">
      <t>ア</t>
    </rPh>
    <rPh sb="3" eb="4">
      <t>ケイ</t>
    </rPh>
    <rPh sb="5" eb="6">
      <t>ノ</t>
    </rPh>
    <phoneticPr fontId="2"/>
  </si>
  <si>
    <t>粕屋支部</t>
    <rPh sb="0" eb="2">
      <t>カスヤ</t>
    </rPh>
    <rPh sb="2" eb="4">
      <t>シブ</t>
    </rPh>
    <phoneticPr fontId="2"/>
  </si>
  <si>
    <t>遠賀支部</t>
    <rPh sb="0" eb="2">
      <t>オンガ</t>
    </rPh>
    <rPh sb="2" eb="4">
      <t>シブ</t>
    </rPh>
    <phoneticPr fontId="2"/>
  </si>
  <si>
    <t>鞍手支部</t>
    <rPh sb="0" eb="2">
      <t>クラテ</t>
    </rPh>
    <rPh sb="2" eb="4">
      <t>シブ</t>
    </rPh>
    <phoneticPr fontId="2"/>
  </si>
  <si>
    <t>朝倉支部</t>
    <rPh sb="0" eb="2">
      <t>アサクラ</t>
    </rPh>
    <rPh sb="2" eb="4">
      <t>シブ</t>
    </rPh>
    <phoneticPr fontId="2"/>
  </si>
  <si>
    <t>うきは・大刀洗支部</t>
    <rPh sb="4" eb="7">
      <t>タチアライ</t>
    </rPh>
    <rPh sb="7" eb="9">
      <t>シブ</t>
    </rPh>
    <phoneticPr fontId="2"/>
  </si>
  <si>
    <t>柳川・大木・広川支部</t>
    <rPh sb="0" eb="2">
      <t>ヤナガワ</t>
    </rPh>
    <rPh sb="3" eb="5">
      <t>オオキ</t>
    </rPh>
    <rPh sb="6" eb="8">
      <t>ヒロカワ</t>
    </rPh>
    <rPh sb="8" eb="10">
      <t>シブ</t>
    </rPh>
    <phoneticPr fontId="2"/>
  </si>
  <si>
    <t>田川・桂川支部</t>
    <rPh sb="0" eb="2">
      <t>タガワ</t>
    </rPh>
    <rPh sb="3" eb="5">
      <t>ケイセン</t>
    </rPh>
    <rPh sb="5" eb="7">
      <t>シブ</t>
    </rPh>
    <phoneticPr fontId="2"/>
  </si>
  <si>
    <t>豊築支部</t>
    <rPh sb="0" eb="2">
      <t>ホウチク</t>
    </rPh>
    <rPh sb="2" eb="4">
      <t>シブ</t>
    </rPh>
    <phoneticPr fontId="2"/>
  </si>
  <si>
    <t>介護サービス</t>
    <rPh sb="0" eb="2">
      <t>カイゴ</t>
    </rPh>
    <phoneticPr fontId="2"/>
  </si>
  <si>
    <t>予防サービス</t>
    <rPh sb="0" eb="2">
      <t>ヨボウ</t>
    </rPh>
    <phoneticPr fontId="2"/>
  </si>
  <si>
    <t>地域密着型サービス</t>
    <rPh sb="0" eb="2">
      <t>チイキ</t>
    </rPh>
    <rPh sb="2" eb="5">
      <t>ミッチャクガタ</t>
    </rPh>
    <phoneticPr fontId="2"/>
  </si>
  <si>
    <t>施設サービス</t>
    <rPh sb="0" eb="2">
      <t>シセツ</t>
    </rPh>
    <phoneticPr fontId="2"/>
  </si>
  <si>
    <t>広域連合</t>
    <rPh sb="0" eb="2">
      <t>コウイキ</t>
    </rPh>
    <rPh sb="2" eb="4">
      <t>レンゴウ</t>
    </rPh>
    <phoneticPr fontId="2"/>
  </si>
  <si>
    <t>利用人数
（実数）</t>
    <rPh sb="0" eb="2">
      <t>リヨウ</t>
    </rPh>
    <rPh sb="2" eb="4">
      <t>ニンズウ</t>
    </rPh>
    <rPh sb="6" eb="8">
      <t>ジッスウ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</si>
  <si>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</si>
  <si>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介護</t>
    <rPh sb="0" eb="2">
      <t>カイゴ</t>
    </rPh>
    <phoneticPr fontId="2"/>
  </si>
  <si>
    <t>予防</t>
    <rPh sb="0" eb="2">
      <t>ヨボウ</t>
    </rPh>
    <phoneticPr fontId="2"/>
  </si>
  <si>
    <t>密着</t>
    <rPh sb="0" eb="2">
      <t>ミッチャク</t>
    </rPh>
    <phoneticPr fontId="2"/>
  </si>
  <si>
    <t>施設</t>
    <rPh sb="0" eb="2">
      <t>シセツ</t>
    </rPh>
    <phoneticPr fontId="2"/>
  </si>
  <si>
    <t>粕屋</t>
    <rPh sb="0" eb="2">
      <t>カスヤ</t>
    </rPh>
    <phoneticPr fontId="2"/>
  </si>
  <si>
    <t>遠賀</t>
    <rPh sb="0" eb="2">
      <t>オンガ</t>
    </rPh>
    <phoneticPr fontId="2"/>
  </si>
  <si>
    <t>鞍手</t>
    <rPh sb="0" eb="2">
      <t>クラテ</t>
    </rPh>
    <phoneticPr fontId="2"/>
  </si>
  <si>
    <t>朝倉</t>
    <rPh sb="0" eb="2">
      <t>アサクラ</t>
    </rPh>
    <phoneticPr fontId="2"/>
  </si>
  <si>
    <t>う大</t>
    <rPh sb="1" eb="2">
      <t>オオ</t>
    </rPh>
    <phoneticPr fontId="2"/>
  </si>
  <si>
    <t>柳大広</t>
    <rPh sb="0" eb="1">
      <t>ヤナギ</t>
    </rPh>
    <rPh sb="1" eb="3">
      <t>オオヒロ</t>
    </rPh>
    <phoneticPr fontId="2"/>
  </si>
  <si>
    <t>田桂</t>
    <rPh sb="0" eb="1">
      <t>タ</t>
    </rPh>
    <rPh sb="1" eb="2">
      <t>カツラ</t>
    </rPh>
    <phoneticPr fontId="2"/>
  </si>
  <si>
    <t>豊築</t>
    <rPh sb="0" eb="2">
      <t>ホウチク</t>
    </rPh>
    <phoneticPr fontId="2"/>
  </si>
  <si>
    <t>連合</t>
    <rPh sb="0" eb="2">
      <t>レンゴウ</t>
    </rPh>
    <phoneticPr fontId="2"/>
  </si>
  <si>
    <t>＊居宅サービス別利用状況の「利用人数」は同一利用者で複数サービスの利用者を含む</t>
    <rPh sb="1" eb="3">
      <t>キョタク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ドウイツ</t>
    </rPh>
    <rPh sb="22" eb="25">
      <t>リヨウシャ</t>
    </rPh>
    <rPh sb="26" eb="28">
      <t>フクスウ</t>
    </rPh>
    <phoneticPr fontId="2"/>
  </si>
  <si>
    <t>３-３．支給限度額比率（居宅）</t>
    <rPh sb="4" eb="6">
      <t>シキュウ</t>
    </rPh>
    <rPh sb="6" eb="8">
      <t>ゲンド</t>
    </rPh>
    <rPh sb="8" eb="9">
      <t>ガク</t>
    </rPh>
    <rPh sb="9" eb="11">
      <t>ヒリツ</t>
    </rPh>
    <rPh sb="12" eb="14">
      <t>キョタク</t>
    </rPh>
    <phoneticPr fontId="2"/>
  </si>
  <si>
    <t>85歳以上</t>
    <rPh sb="2" eb="3">
      <t>サイ</t>
    </rPh>
    <rPh sb="3" eb="5">
      <t>イジョウ</t>
    </rPh>
    <phoneticPr fontId="2"/>
  </si>
  <si>
    <t>75歳～84歳</t>
    <rPh sb="2" eb="3">
      <t>サイ</t>
    </rPh>
    <rPh sb="6" eb="7">
      <t>サイ</t>
    </rPh>
    <phoneticPr fontId="2"/>
  </si>
  <si>
    <t>介護予防短期入所療養介護（老健）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4">
      <t>ロウ</t>
    </rPh>
    <rPh sb="14" eb="15">
      <t>ケン</t>
    </rPh>
    <phoneticPr fontId="2"/>
  </si>
  <si>
    <t>介護予防短期入所療養介護（病院等）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ビョウイン</t>
    </rPh>
    <rPh sb="15" eb="16">
      <t>トウ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</si>
  <si>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</si>
  <si>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</si>
  <si>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</si>
  <si>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短期入所療養介護（老健）</t>
    <rPh sb="0" eb="2">
      <t>タンキ</t>
    </rPh>
    <rPh sb="2" eb="4">
      <t>ニュウショ</t>
    </rPh>
    <rPh sb="4" eb="6">
      <t>リョウヨウ</t>
    </rPh>
    <rPh sb="6" eb="8">
      <t>カイゴ</t>
    </rPh>
    <rPh sb="9" eb="10">
      <t>ロウ</t>
    </rPh>
    <rPh sb="10" eb="11">
      <t>ケン</t>
    </rPh>
    <phoneticPr fontId="2"/>
  </si>
  <si>
    <t>短期入所療養介護（病院等）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ビョウイン</t>
    </rPh>
    <rPh sb="11" eb="12">
      <t>トウ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</si>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</sst>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%"/>
    <numFmt numFmtId="177" formatCode="#,##0_);[Red]\(#,##0\)"/>
    <numFmt numFmtId="178" formatCode="#,##0_ "/>
    <numFmt numFmtId="179" formatCode="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HGｺﾞｼｯｸE"/>
      <family val="3"/>
      <charset val="128"/>
    </font>
    <font>
      <sz val="11"/>
      <name val="HGｺﾞｼｯｸE"/>
      <family val="3"/>
      <charset val="128"/>
    </font>
    <font>
      <b/>
      <sz val="11"/>
      <name val="HGｺﾞｼｯｸE"/>
      <family val="3"/>
      <charset val="128"/>
    </font>
    <font>
      <b/>
      <sz val="12"/>
      <name val="HGｺﾞｼｯｸE"/>
      <family val="3"/>
      <charset val="128"/>
    </font>
    <font>
      <sz val="14"/>
      <name val="HGｺﾞｼｯｸE"/>
      <family val="3"/>
      <charset val="128"/>
    </font>
    <font>
      <sz val="10"/>
      <name val="ＭＳ Ｐゴシック"/>
      <family val="3"/>
      <charset val="128"/>
    </font>
    <font>
      <sz val="11"/>
      <name val="Arial Unicode MS"/>
      <family val="3"/>
      <charset val="128"/>
    </font>
    <font>
      <sz val="9"/>
      <name val="ＭＳ Ｐゴシック"/>
      <family val="3"/>
      <charset val="128"/>
    </font>
    <font>
      <sz val="10"/>
      <name val="Arial Unicode MS"/>
      <family val="3"/>
      <charset val="128"/>
    </font>
    <font>
      <sz val="16"/>
      <name val="HGｺﾞｼｯｸE"/>
      <family val="3"/>
      <charset val="128"/>
    </font>
    <font>
      <sz val="9"/>
      <name val="Arial Unicode MS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0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auto="1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6">
    <xf numFmtId="0" fontId="0" fillId="0" borderId="0" xfId="0"/>
    <xf numFmtId="38" fontId="1" fillId="0" borderId="0" xfId="1" applyAlignment="1">
      <alignment vertical="center"/>
    </xf>
    <xf numFmtId="38" fontId="1" fillId="0" borderId="0" xfId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1" fillId="0" borderId="0" xfId="1" applyNumberFormat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9" xfId="0" applyFill="1" applyBorder="1" applyAlignment="1">
      <alignment vertical="center" shrinkToFit="1"/>
    </xf>
    <xf numFmtId="0" fontId="0" fillId="2" borderId="30" xfId="0" applyFill="1" applyBorder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0" fillId="2" borderId="26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76" fontId="13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38" fontId="15" fillId="0" borderId="19" xfId="1" applyFont="1" applyBorder="1" applyAlignment="1">
      <alignment vertical="center"/>
    </xf>
    <xf numFmtId="38" fontId="15" fillId="0" borderId="35" xfId="1" applyFont="1" applyBorder="1" applyAlignment="1">
      <alignment vertical="center"/>
    </xf>
    <xf numFmtId="38" fontId="15" fillId="0" borderId="36" xfId="1" applyFont="1" applyBorder="1" applyAlignment="1">
      <alignment vertical="center"/>
    </xf>
    <xf numFmtId="38" fontId="15" fillId="0" borderId="37" xfId="1" applyFont="1" applyBorder="1" applyAlignment="1">
      <alignment vertical="center"/>
    </xf>
    <xf numFmtId="176" fontId="15" fillId="0" borderId="19" xfId="0" applyNumberFormat="1" applyFont="1" applyBorder="1" applyAlignment="1">
      <alignment vertical="center"/>
    </xf>
    <xf numFmtId="38" fontId="15" fillId="0" borderId="30" xfId="1" applyFont="1" applyBorder="1" applyAlignment="1">
      <alignment vertical="center"/>
    </xf>
    <xf numFmtId="38" fontId="15" fillId="0" borderId="29" xfId="1" applyFont="1" applyBorder="1" applyAlignment="1">
      <alignment vertical="center"/>
    </xf>
    <xf numFmtId="38" fontId="15" fillId="0" borderId="33" xfId="1" applyFont="1" applyBorder="1" applyAlignment="1">
      <alignment vertical="center"/>
    </xf>
    <xf numFmtId="38" fontId="15" fillId="0" borderId="34" xfId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38" fontId="15" fillId="0" borderId="18" xfId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38" fontId="15" fillId="0" borderId="27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176" fontId="15" fillId="0" borderId="18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38" fontId="15" fillId="0" borderId="25" xfId="1" applyFont="1" applyBorder="1" applyAlignment="1">
      <alignment vertical="center"/>
    </xf>
    <xf numFmtId="38" fontId="15" fillId="0" borderId="17" xfId="1" applyFont="1" applyBorder="1" applyAlignment="1">
      <alignment vertical="center"/>
    </xf>
    <xf numFmtId="38" fontId="15" fillId="0" borderId="40" xfId="1" applyFont="1" applyBorder="1" applyAlignment="1">
      <alignment vertical="center"/>
    </xf>
    <xf numFmtId="38" fontId="15" fillId="0" borderId="13" xfId="1" applyFont="1" applyBorder="1" applyAlignment="1">
      <alignment vertical="center"/>
    </xf>
    <xf numFmtId="38" fontId="15" fillId="0" borderId="39" xfId="1" applyFont="1" applyBorder="1" applyAlignment="1">
      <alignment vertical="center"/>
    </xf>
    <xf numFmtId="38" fontId="15" fillId="0" borderId="41" xfId="1" applyFont="1" applyBorder="1" applyAlignment="1">
      <alignment vertical="center"/>
    </xf>
    <xf numFmtId="38" fontId="15" fillId="0" borderId="8" xfId="1" applyFont="1" applyBorder="1" applyAlignment="1">
      <alignment vertical="center"/>
    </xf>
    <xf numFmtId="38" fontId="15" fillId="0" borderId="7" xfId="1" applyFont="1" applyBorder="1" applyAlignment="1">
      <alignment vertical="center"/>
    </xf>
    <xf numFmtId="38" fontId="15" fillId="0" borderId="42" xfId="1" applyFont="1" applyBorder="1" applyAlignment="1">
      <alignment vertical="center"/>
    </xf>
    <xf numFmtId="38" fontId="15" fillId="0" borderId="43" xfId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38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15" fillId="0" borderId="44" xfId="0" applyNumberFormat="1" applyFont="1" applyBorder="1" applyAlignment="1">
      <alignment vertical="center"/>
    </xf>
    <xf numFmtId="176" fontId="15" fillId="0" borderId="45" xfId="0" applyNumberFormat="1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38" fontId="15" fillId="0" borderId="46" xfId="1" applyFont="1" applyBorder="1" applyAlignment="1">
      <alignment vertical="center"/>
    </xf>
    <xf numFmtId="176" fontId="15" fillId="0" borderId="16" xfId="1" applyNumberFormat="1" applyFont="1" applyBorder="1" applyAlignment="1">
      <alignment vertical="center"/>
    </xf>
    <xf numFmtId="38" fontId="15" fillId="0" borderId="48" xfId="1" applyFont="1" applyBorder="1" applyAlignment="1">
      <alignment vertical="center"/>
    </xf>
    <xf numFmtId="176" fontId="15" fillId="0" borderId="11" xfId="1" applyNumberFormat="1" applyFont="1" applyBorder="1" applyAlignment="1">
      <alignment vertical="center"/>
    </xf>
    <xf numFmtId="38" fontId="15" fillId="0" borderId="50" xfId="1" applyFont="1" applyBorder="1" applyAlignment="1">
      <alignment vertical="center"/>
    </xf>
    <xf numFmtId="38" fontId="15" fillId="0" borderId="47" xfId="1" applyFont="1" applyBorder="1" applyAlignment="1">
      <alignment vertical="center"/>
    </xf>
    <xf numFmtId="38" fontId="15" fillId="0" borderId="49" xfId="1" applyFont="1" applyBorder="1" applyAlignment="1">
      <alignment vertical="center"/>
    </xf>
    <xf numFmtId="38" fontId="15" fillId="0" borderId="51" xfId="1" applyFont="1" applyBorder="1" applyAlignment="1">
      <alignment vertical="center"/>
    </xf>
    <xf numFmtId="176" fontId="15" fillId="0" borderId="23" xfId="1" applyNumberFormat="1" applyFont="1" applyBorder="1" applyAlignment="1">
      <alignment vertical="center"/>
    </xf>
    <xf numFmtId="38" fontId="15" fillId="0" borderId="56" xfId="1" applyFont="1" applyBorder="1" applyAlignment="1">
      <alignment vertical="center"/>
    </xf>
    <xf numFmtId="38" fontId="15" fillId="0" borderId="57" xfId="1" applyFont="1" applyBorder="1" applyAlignment="1">
      <alignment vertical="center"/>
    </xf>
    <xf numFmtId="38" fontId="15" fillId="0" borderId="58" xfId="1" applyFont="1" applyBorder="1" applyAlignment="1">
      <alignment vertical="center"/>
    </xf>
    <xf numFmtId="38" fontId="15" fillId="0" borderId="63" xfId="1" applyFont="1" applyBorder="1" applyAlignment="1">
      <alignment vertical="center"/>
    </xf>
    <xf numFmtId="176" fontId="15" fillId="0" borderId="14" xfId="1" applyNumberFormat="1" applyFont="1" applyBorder="1" applyAlignment="1">
      <alignment vertical="center"/>
    </xf>
    <xf numFmtId="176" fontId="15" fillId="0" borderId="1" xfId="1" applyNumberFormat="1" applyFont="1" applyBorder="1" applyAlignment="1">
      <alignment vertical="center"/>
    </xf>
    <xf numFmtId="38" fontId="15" fillId="0" borderId="64" xfId="1" applyFont="1" applyBorder="1" applyAlignment="1">
      <alignment vertical="center"/>
    </xf>
    <xf numFmtId="38" fontId="15" fillId="0" borderId="51" xfId="1" applyFont="1" applyBorder="1" applyAlignment="1">
      <alignment vertical="center" shrinkToFit="1"/>
    </xf>
    <xf numFmtId="38" fontId="15" fillId="0" borderId="63" xfId="1" applyFont="1" applyBorder="1" applyAlignment="1">
      <alignment vertical="center" shrinkToFit="1"/>
    </xf>
    <xf numFmtId="0" fontId="15" fillId="0" borderId="66" xfId="0" applyFont="1" applyBorder="1" applyAlignment="1">
      <alignment vertical="center"/>
    </xf>
    <xf numFmtId="0" fontId="15" fillId="0" borderId="67" xfId="0" applyFont="1" applyBorder="1" applyAlignment="1">
      <alignment vertical="center"/>
    </xf>
    <xf numFmtId="38" fontId="15" fillId="0" borderId="61" xfId="1" applyFont="1" applyBorder="1" applyAlignment="1">
      <alignment vertical="center"/>
    </xf>
    <xf numFmtId="38" fontId="15" fillId="0" borderId="68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15" fillId="0" borderId="0" xfId="1" applyFont="1" applyBorder="1" applyAlignment="1">
      <alignment vertical="center"/>
    </xf>
    <xf numFmtId="178" fontId="15" fillId="0" borderId="0" xfId="1" applyNumberFormat="1" applyFont="1" applyBorder="1" applyAlignment="1">
      <alignment vertical="center"/>
    </xf>
    <xf numFmtId="176" fontId="15" fillId="0" borderId="0" xfId="1" applyNumberFormat="1" applyFont="1" applyBorder="1" applyAlignment="1">
      <alignment vertical="center"/>
    </xf>
    <xf numFmtId="177" fontId="15" fillId="0" borderId="0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38" fontId="13" fillId="3" borderId="70" xfId="1" applyFont="1" applyFill="1" applyBorder="1" applyAlignment="1">
      <alignment vertical="center"/>
    </xf>
    <xf numFmtId="38" fontId="13" fillId="3" borderId="19" xfId="1" applyFont="1" applyFill="1" applyBorder="1" applyAlignment="1">
      <alignment vertical="center"/>
    </xf>
    <xf numFmtId="176" fontId="13" fillId="0" borderId="28" xfId="0" applyNumberFormat="1" applyFont="1" applyBorder="1" applyAlignment="1">
      <alignment vertical="center"/>
    </xf>
    <xf numFmtId="176" fontId="13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38" fontId="13" fillId="3" borderId="31" xfId="1" applyFont="1" applyFill="1" applyBorder="1" applyAlignment="1">
      <alignment vertical="center"/>
    </xf>
    <xf numFmtId="38" fontId="13" fillId="3" borderId="17" xfId="1" applyFont="1" applyFill="1" applyBorder="1" applyAlignment="1">
      <alignment vertical="center"/>
    </xf>
    <xf numFmtId="176" fontId="13" fillId="0" borderId="71" xfId="0" applyNumberFormat="1" applyFont="1" applyBorder="1" applyAlignment="1">
      <alignment vertical="center"/>
    </xf>
    <xf numFmtId="176" fontId="13" fillId="0" borderId="39" xfId="0" applyNumberFormat="1" applyFont="1" applyBorder="1" applyAlignment="1">
      <alignment vertical="center"/>
    </xf>
    <xf numFmtId="0" fontId="13" fillId="0" borderId="39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2" xfId="0" applyFont="1" applyFill="1" applyBorder="1" applyAlignment="1">
      <alignment vertical="center" shrinkToFit="1"/>
    </xf>
    <xf numFmtId="0" fontId="12" fillId="2" borderId="25" xfId="0" applyFont="1" applyFill="1" applyBorder="1" applyAlignment="1">
      <alignment vertical="center"/>
    </xf>
    <xf numFmtId="0" fontId="0" fillId="2" borderId="35" xfId="0" applyFill="1" applyBorder="1" applyAlignment="1">
      <alignment horizontal="left" vertical="center"/>
    </xf>
    <xf numFmtId="0" fontId="0" fillId="2" borderId="69" xfId="0" applyFill="1" applyBorder="1" applyAlignment="1">
      <alignment horizontal="left" vertical="center"/>
    </xf>
    <xf numFmtId="38" fontId="13" fillId="2" borderId="70" xfId="1" applyFont="1" applyFill="1" applyBorder="1" applyAlignment="1">
      <alignment vertical="center"/>
    </xf>
    <xf numFmtId="38" fontId="13" fillId="2" borderId="19" xfId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38" fontId="13" fillId="2" borderId="31" xfId="1" applyFont="1" applyFill="1" applyBorder="1" applyAlignment="1">
      <alignment vertical="center"/>
    </xf>
    <xf numFmtId="38" fontId="13" fillId="2" borderId="17" xfId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85" xfId="0" applyFill="1" applyBorder="1" applyAlignment="1">
      <alignment horizontal="left" vertical="center"/>
    </xf>
    <xf numFmtId="0" fontId="0" fillId="2" borderId="84" xfId="0" applyFill="1" applyBorder="1" applyAlignment="1">
      <alignment horizontal="left" vertical="center"/>
    </xf>
    <xf numFmtId="0" fontId="14" fillId="2" borderId="52" xfId="0" applyFont="1" applyFill="1" applyBorder="1" applyAlignment="1">
      <alignment horizontal="center" vertical="center"/>
    </xf>
    <xf numFmtId="0" fontId="14" fillId="2" borderId="62" xfId="0" applyFont="1" applyFill="1" applyBorder="1" applyAlignment="1">
      <alignment horizontal="center" vertical="center" wrapText="1"/>
    </xf>
    <xf numFmtId="0" fontId="14" fillId="2" borderId="62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13" fillId="0" borderId="65" xfId="1" applyFont="1" applyBorder="1" applyAlignment="1">
      <alignment vertical="center"/>
    </xf>
    <xf numFmtId="179" fontId="0" fillId="0" borderId="25" xfId="0" applyNumberFormat="1" applyBorder="1" applyAlignment="1">
      <alignment horizontal="center" vertical="center" wrapText="1"/>
    </xf>
    <xf numFmtId="179" fontId="0" fillId="0" borderId="54" xfId="0" applyNumberFormat="1" applyBorder="1" applyAlignment="1">
      <alignment horizontal="center" vertical="center" wrapText="1"/>
    </xf>
    <xf numFmtId="179" fontId="0" fillId="0" borderId="52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38" fontId="17" fillId="0" borderId="34" xfId="1" applyFont="1" applyBorder="1" applyAlignment="1">
      <alignment vertical="center"/>
    </xf>
    <xf numFmtId="38" fontId="17" fillId="0" borderId="29" xfId="1" applyFont="1" applyBorder="1" applyAlignment="1">
      <alignment vertical="center"/>
    </xf>
    <xf numFmtId="38" fontId="17" fillId="0" borderId="88" xfId="1" applyFont="1" applyBorder="1" applyAlignment="1">
      <alignment vertical="center"/>
    </xf>
    <xf numFmtId="38" fontId="17" fillId="0" borderId="89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65" xfId="1" applyFont="1" applyBorder="1" applyAlignment="1">
      <alignment vertical="center"/>
    </xf>
    <xf numFmtId="38" fontId="17" fillId="0" borderId="20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17" fillId="0" borderId="54" xfId="1" applyFont="1" applyBorder="1" applyAlignment="1">
      <alignment vertical="center"/>
    </xf>
    <xf numFmtId="38" fontId="17" fillId="0" borderId="52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0" fontId="0" fillId="0" borderId="30" xfId="0" applyBorder="1" applyAlignment="1">
      <alignment vertical="center"/>
    </xf>
    <xf numFmtId="38" fontId="0" fillId="0" borderId="0" xfId="0" applyNumberFormat="1" applyAlignment="1">
      <alignment vertical="center"/>
    </xf>
    <xf numFmtId="38" fontId="13" fillId="0" borderId="80" xfId="1" applyFont="1" applyBorder="1" applyAlignment="1">
      <alignment vertical="center"/>
    </xf>
    <xf numFmtId="176" fontId="13" fillId="0" borderId="79" xfId="1" applyNumberFormat="1" applyFont="1" applyBorder="1" applyAlignment="1">
      <alignment vertical="center"/>
    </xf>
    <xf numFmtId="178" fontId="13" fillId="0" borderId="80" xfId="1" applyNumberFormat="1" applyFont="1" applyBorder="1" applyAlignment="1">
      <alignment vertical="center"/>
    </xf>
    <xf numFmtId="176" fontId="13" fillId="0" borderId="78" xfId="1" applyNumberFormat="1" applyFont="1" applyBorder="1" applyAlignment="1">
      <alignment vertical="center"/>
    </xf>
    <xf numFmtId="38" fontId="13" fillId="0" borderId="48" xfId="1" applyFont="1" applyBorder="1" applyAlignment="1">
      <alignment vertical="center"/>
    </xf>
    <xf numFmtId="176" fontId="13" fillId="0" borderId="11" xfId="1" applyNumberFormat="1" applyFont="1" applyBorder="1" applyAlignment="1">
      <alignment vertical="center"/>
    </xf>
    <xf numFmtId="178" fontId="13" fillId="0" borderId="48" xfId="1" applyNumberFormat="1" applyFont="1" applyBorder="1" applyAlignment="1">
      <alignment vertical="center"/>
    </xf>
    <xf numFmtId="176" fontId="13" fillId="0" borderId="60" xfId="1" applyNumberFormat="1" applyFont="1" applyBorder="1" applyAlignment="1">
      <alignment vertical="center"/>
    </xf>
    <xf numFmtId="38" fontId="13" fillId="0" borderId="50" xfId="1" applyFont="1" applyBorder="1" applyAlignment="1">
      <alignment vertical="center"/>
    </xf>
    <xf numFmtId="176" fontId="13" fillId="0" borderId="23" xfId="1" applyNumberFormat="1" applyFont="1" applyBorder="1" applyAlignment="1">
      <alignment vertical="center"/>
    </xf>
    <xf numFmtId="178" fontId="13" fillId="0" borderId="50" xfId="1" applyNumberFormat="1" applyFont="1" applyBorder="1" applyAlignment="1">
      <alignment vertical="center"/>
    </xf>
    <xf numFmtId="176" fontId="13" fillId="0" borderId="24" xfId="1" applyNumberFormat="1" applyFont="1" applyBorder="1" applyAlignment="1">
      <alignment vertical="center"/>
    </xf>
    <xf numFmtId="38" fontId="13" fillId="0" borderId="46" xfId="1" applyFont="1" applyBorder="1" applyAlignment="1">
      <alignment vertical="center"/>
    </xf>
    <xf numFmtId="176" fontId="13" fillId="0" borderId="16" xfId="1" applyNumberFormat="1" applyFont="1" applyBorder="1" applyAlignment="1">
      <alignment vertical="center"/>
    </xf>
    <xf numFmtId="178" fontId="13" fillId="0" borderId="46" xfId="1" applyNumberFormat="1" applyFont="1" applyBorder="1" applyAlignment="1">
      <alignment vertical="center"/>
    </xf>
    <xf numFmtId="176" fontId="13" fillId="0" borderId="59" xfId="1" applyNumberFormat="1" applyFont="1" applyBorder="1" applyAlignment="1">
      <alignment vertical="center"/>
    </xf>
    <xf numFmtId="176" fontId="13" fillId="0" borderId="3" xfId="1" applyNumberFormat="1" applyFont="1" applyBorder="1" applyAlignment="1">
      <alignment vertical="center"/>
    </xf>
    <xf numFmtId="178" fontId="13" fillId="0" borderId="65" xfId="1" applyNumberFormat="1" applyFont="1" applyBorder="1" applyAlignment="1">
      <alignment vertical="center"/>
    </xf>
    <xf numFmtId="176" fontId="13" fillId="0" borderId="20" xfId="1" applyNumberFormat="1" applyFont="1" applyBorder="1" applyAlignment="1">
      <alignment vertical="center"/>
    </xf>
    <xf numFmtId="0" fontId="1" fillId="2" borderId="55" xfId="0" applyFont="1" applyFill="1" applyBorder="1" applyAlignment="1">
      <alignment horizontal="center" vertical="center" textRotation="255"/>
    </xf>
    <xf numFmtId="38" fontId="13" fillId="0" borderId="57" xfId="1" applyFont="1" applyBorder="1" applyAlignment="1">
      <alignment vertical="center"/>
    </xf>
    <xf numFmtId="176" fontId="13" fillId="0" borderId="38" xfId="1" applyNumberFormat="1" applyFont="1" applyBorder="1" applyAlignment="1">
      <alignment vertical="center"/>
    </xf>
    <xf numFmtId="176" fontId="13" fillId="0" borderId="1" xfId="1" applyNumberFormat="1" applyFont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left" vertical="center" shrinkToFit="1"/>
    </xf>
    <xf numFmtId="0" fontId="12" fillId="2" borderId="26" xfId="0" applyFont="1" applyFill="1" applyBorder="1" applyAlignment="1">
      <alignment horizontal="left" vertical="center" shrinkToFit="1"/>
    </xf>
    <xf numFmtId="0" fontId="12" fillId="2" borderId="29" xfId="0" applyFont="1" applyFill="1" applyBorder="1" applyAlignment="1">
      <alignment horizontal="left" vertical="center" shrinkToFit="1"/>
    </xf>
    <xf numFmtId="0" fontId="12" fillId="2" borderId="32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 shrinkToFit="1"/>
    </xf>
    <xf numFmtId="0" fontId="0" fillId="2" borderId="60" xfId="0" applyFont="1" applyFill="1" applyBorder="1" applyAlignment="1">
      <alignment horizontal="left" vertical="center" shrinkToFit="1"/>
    </xf>
    <xf numFmtId="0" fontId="0" fillId="2" borderId="12" xfId="0" applyFont="1" applyFill="1" applyBorder="1" applyAlignment="1">
      <alignment horizontal="left" vertical="center" shrinkToFit="1"/>
    </xf>
    <xf numFmtId="0" fontId="0" fillId="2" borderId="38" xfId="0" applyFont="1" applyFill="1" applyBorder="1" applyAlignment="1">
      <alignment horizontal="left" vertical="center" shrinkToFit="1"/>
    </xf>
    <xf numFmtId="0" fontId="0" fillId="2" borderId="46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1" fillId="2" borderId="57" xfId="0" applyFont="1" applyFill="1" applyBorder="1" applyAlignment="1">
      <alignment horizontal="center" vertical="center" textRotation="255" shrinkToFit="1"/>
    </xf>
    <xf numFmtId="0" fontId="1" fillId="2" borderId="50" xfId="0" applyFont="1" applyFill="1" applyBorder="1" applyAlignment="1">
      <alignment horizontal="center" vertical="center" textRotation="255" shrinkToFit="1"/>
    </xf>
    <xf numFmtId="0" fontId="0" fillId="2" borderId="15" xfId="0" applyFont="1" applyFill="1" applyBorder="1" applyAlignment="1">
      <alignment horizontal="left" vertical="center" shrinkToFit="1"/>
    </xf>
    <xf numFmtId="0" fontId="0" fillId="2" borderId="59" xfId="0" applyFont="1" applyFill="1" applyBorder="1" applyAlignment="1">
      <alignment horizontal="left" vertical="center" shrinkToFit="1"/>
    </xf>
    <xf numFmtId="0" fontId="0" fillId="2" borderId="22" xfId="0" applyFont="1" applyFill="1" applyBorder="1" applyAlignment="1">
      <alignment horizontal="left" vertical="center" shrinkToFit="1"/>
    </xf>
    <xf numFmtId="0" fontId="0" fillId="2" borderId="24" xfId="0" applyFont="1" applyFill="1" applyBorder="1" applyAlignment="1">
      <alignment horizontal="left" vertical="center" shrinkToFit="1"/>
    </xf>
    <xf numFmtId="0" fontId="0" fillId="2" borderId="52" xfId="0" applyFont="1" applyFill="1" applyBorder="1" applyAlignment="1">
      <alignment horizontal="center" vertical="center" textRotation="255"/>
    </xf>
    <xf numFmtId="0" fontId="1" fillId="2" borderId="55" xfId="0" applyFont="1" applyFill="1" applyBorder="1" applyAlignment="1">
      <alignment horizontal="center" vertical="center" textRotation="255"/>
    </xf>
    <xf numFmtId="0" fontId="0" fillId="2" borderId="25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 textRotation="255"/>
    </xf>
    <xf numFmtId="0" fontId="0" fillId="2" borderId="54" xfId="0" applyFill="1" applyBorder="1" applyAlignment="1">
      <alignment horizontal="center" vertical="center" shrinkToFit="1"/>
    </xf>
    <xf numFmtId="0" fontId="0" fillId="2" borderId="76" xfId="0" applyFill="1" applyBorder="1" applyAlignment="1">
      <alignment horizontal="center" vertical="center" shrinkToFit="1"/>
    </xf>
    <xf numFmtId="0" fontId="0" fillId="2" borderId="35" xfId="0" applyFont="1" applyFill="1" applyBorder="1" applyAlignment="1">
      <alignment horizontal="center" vertical="center" textRotation="255"/>
    </xf>
    <xf numFmtId="0" fontId="1" fillId="2" borderId="77" xfId="0" applyFont="1" applyFill="1" applyBorder="1" applyAlignment="1">
      <alignment horizontal="left" vertical="center" shrinkToFit="1"/>
    </xf>
    <xf numFmtId="0" fontId="1" fillId="2" borderId="78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60" xfId="0" applyFont="1" applyFill="1" applyBorder="1" applyAlignment="1">
      <alignment horizontal="left" vertical="center" shrinkToFit="1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人口統計!$J$4</c:f>
              <c:strCache>
                <c:ptCount val="1"/>
                <c:pt idx="0">
                  <c:v>0歳～39歳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人口統計!$J$6:$J$13</c:f>
            </c:numRef>
          </c:val>
        </c:ser>
        <c:ser>
          <c:idx val="6"/>
          <c:order val="1"/>
          <c:tx>
            <c:strRef>
              <c:f>人口統計!$G$3:$G$4</c:f>
              <c:strCache>
                <c:ptCount val="2"/>
                <c:pt idx="0">
                  <c:v>40歳～64歳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3.344481605351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人口統計!$G$6:$G$13</c:f>
              <c:numCache>
                <c:formatCode>#,##0_);[Red]\(#,##0\)</c:formatCode>
                <c:ptCount val="8"/>
                <c:pt idx="0">
                  <c:v>61376</c:v>
                </c:pt>
                <c:pt idx="1">
                  <c:v>28773</c:v>
                </c:pt>
                <c:pt idx="2">
                  <c:v>15012</c:v>
                </c:pt>
                <c:pt idx="3">
                  <c:v>10139</c:v>
                </c:pt>
                <c:pt idx="4">
                  <c:v>13857</c:v>
                </c:pt>
                <c:pt idx="5">
                  <c:v>31816</c:v>
                </c:pt>
                <c:pt idx="6">
                  <c:v>40450</c:v>
                </c:pt>
                <c:pt idx="7">
                  <c:v>17397</c:v>
                </c:pt>
              </c:numCache>
            </c:numRef>
          </c:val>
        </c:ser>
        <c:ser>
          <c:idx val="3"/>
          <c:order val="2"/>
          <c:tx>
            <c:strRef>
              <c:f>人口統計!$E$4</c:f>
              <c:strCache>
                <c:ptCount val="1"/>
                <c:pt idx="0">
                  <c:v>65歳～74歳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人口統計!$E$6:$E$13</c:f>
              <c:numCache>
                <c:formatCode>#,##0_);[Red]\(#,##0\)</c:formatCode>
                <c:ptCount val="8"/>
                <c:pt idx="0">
                  <c:v>24368</c:v>
                </c:pt>
                <c:pt idx="1">
                  <c:v>15009</c:v>
                </c:pt>
                <c:pt idx="2">
                  <c:v>9419</c:v>
                </c:pt>
                <c:pt idx="3">
                  <c:v>5139</c:v>
                </c:pt>
                <c:pt idx="4">
                  <c:v>7062</c:v>
                </c:pt>
                <c:pt idx="5">
                  <c:v>15202</c:v>
                </c:pt>
                <c:pt idx="6">
                  <c:v>24799</c:v>
                </c:pt>
                <c:pt idx="7">
                  <c:v>9545</c:v>
                </c:pt>
              </c:numCache>
            </c:numRef>
          </c:val>
        </c:ser>
        <c:ser>
          <c:idx val="4"/>
          <c:order val="3"/>
          <c:tx>
            <c:strRef>
              <c:f>人口統計!$F$4</c:f>
              <c:strCache>
                <c:ptCount val="1"/>
                <c:pt idx="0">
                  <c:v>75歳以上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0"/>
                  <c:y val="-6.68896321070234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6878692375918974E-17"/>
                  <c:y val="-6.688963210702422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人口統計!$F$6:$F$13</c:f>
              <c:numCache>
                <c:formatCode>#,##0_);[Red]\(#,##0\)</c:formatCode>
                <c:ptCount val="8"/>
                <c:pt idx="0">
                  <c:v>20860</c:v>
                </c:pt>
                <c:pt idx="1">
                  <c:v>15577</c:v>
                </c:pt>
                <c:pt idx="2">
                  <c:v>9402</c:v>
                </c:pt>
                <c:pt idx="3">
                  <c:v>4717</c:v>
                </c:pt>
                <c:pt idx="4">
                  <c:v>7385</c:v>
                </c:pt>
                <c:pt idx="5">
                  <c:v>16216</c:v>
                </c:pt>
                <c:pt idx="6">
                  <c:v>24689</c:v>
                </c:pt>
                <c:pt idx="7">
                  <c:v>10925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43880424"/>
        <c:axId val="346117024"/>
      </c:barChart>
      <c:lineChart>
        <c:grouping val="standard"/>
        <c:varyColors val="0"/>
        <c:ser>
          <c:idx val="1"/>
          <c:order val="4"/>
          <c:tx>
            <c:strRef>
              <c:f>人口統計!$H$3</c:f>
              <c:strCache>
                <c:ptCount val="1"/>
                <c:pt idx="0">
                  <c:v>高齢化率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816479400749081E-2"/>
                  <c:y val="-4.682274247491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707865168539256E-2"/>
                  <c:y val="-3.121516164994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7453183520599251E-3"/>
                  <c:y val="6.688963210702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3707865168539325E-2"/>
                  <c:y val="-3.3444816053511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人口統計!$H$6:$H$13</c:f>
              <c:numCache>
                <c:formatCode>0.0%</c:formatCode>
                <c:ptCount val="8"/>
                <c:pt idx="0">
                  <c:v>0.24110027186950264</c:v>
                </c:pt>
                <c:pt idx="1">
                  <c:v>0.32939174635995522</c:v>
                </c:pt>
                <c:pt idx="2">
                  <c:v>0.37118627354304307</c:v>
                </c:pt>
                <c:pt idx="3">
                  <c:v>0.3076346838129721</c:v>
                </c:pt>
                <c:pt idx="4">
                  <c:v>0.32200329871171934</c:v>
                </c:pt>
                <c:pt idx="5">
                  <c:v>0.31713890599291389</c:v>
                </c:pt>
                <c:pt idx="6">
                  <c:v>0.36165656949509273</c:v>
                </c:pt>
                <c:pt idx="7">
                  <c:v>0.35385227056647478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115064"/>
        <c:axId val="346114672"/>
      </c:lineChart>
      <c:catAx>
        <c:axId val="343880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346117024"/>
        <c:crosses val="autoZero"/>
        <c:auto val="1"/>
        <c:lblAlgn val="ctr"/>
        <c:lblOffset val="100"/>
        <c:noMultiLvlLbl val="0"/>
      </c:catAx>
      <c:valAx>
        <c:axId val="34611702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343880424"/>
        <c:crosses val="autoZero"/>
        <c:crossBetween val="between"/>
      </c:valAx>
      <c:valAx>
        <c:axId val="346114672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346115064"/>
        <c:crosses val="max"/>
        <c:crossBetween val="between"/>
      </c:valAx>
      <c:catAx>
        <c:axId val="346115064"/>
        <c:scaling>
          <c:orientation val="minMax"/>
        </c:scaling>
        <c:delete val="1"/>
        <c:axPos val="b"/>
        <c:majorTickMark val="out"/>
        <c:minorTickMark val="none"/>
        <c:tickLblPos val="nextTo"/>
        <c:crossAx val="346114672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施設サービス内訳（利用人数）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'給付状況（3-2）'!$C$41:$D$44</c:f>
              <c:strCache>
                <c:ptCount val="4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  <c:pt idx="3">
                  <c:v>介護療養型医療施設</c:v>
                </c:pt>
              </c:strCache>
            </c:strRef>
          </c:cat>
          <c:val>
            <c:numRef>
              <c:f>'給付状況（3-2）'!$E$41:$E$44</c:f>
              <c:numCache>
                <c:formatCode>#,##0_);[Red]\(#,##0\)</c:formatCode>
                <c:ptCount val="4"/>
                <c:pt idx="0">
                  <c:v>3651</c:v>
                </c:pt>
                <c:pt idx="1">
                  <c:v>2636</c:v>
                </c:pt>
                <c:pt idx="2">
                  <c:v>287</c:v>
                </c:pt>
                <c:pt idx="3">
                  <c:v>216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施設サービス内訳（費用額）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'給付状況（3-2）'!$C$41:$D$44</c:f>
              <c:strCache>
                <c:ptCount val="4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  <c:pt idx="3">
                  <c:v>介護療養型医療施設</c:v>
                </c:pt>
              </c:strCache>
            </c:strRef>
          </c:cat>
          <c:val>
            <c:numRef>
              <c:f>'給付状況（3-2）'!$G$41:$G$44</c:f>
              <c:numCache>
                <c:formatCode>#,##0_ </c:formatCode>
                <c:ptCount val="4"/>
                <c:pt idx="0">
                  <c:v>1033558.07</c:v>
                </c:pt>
                <c:pt idx="1">
                  <c:v>834676.3899999999</c:v>
                </c:pt>
                <c:pt idx="2">
                  <c:v>118905.23000000003</c:v>
                </c:pt>
                <c:pt idx="3">
                  <c:v>76427.039999999994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地域密着型サービス別利用状況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'給付状況（3-2）'!$G$29:$G$40</c:f>
              <c:numCache>
                <c:formatCode>#,##0_ </c:formatCode>
                <c:ptCount val="12"/>
                <c:pt idx="0">
                  <c:v>24447.710000000003</c:v>
                </c:pt>
                <c:pt idx="1">
                  <c:v>966.62000000000012</c:v>
                </c:pt>
                <c:pt idx="2">
                  <c:v>24560.820000000003</c:v>
                </c:pt>
                <c:pt idx="3">
                  <c:v>494.87</c:v>
                </c:pt>
                <c:pt idx="4">
                  <c:v>131697.62000000002</c:v>
                </c:pt>
                <c:pt idx="5">
                  <c:v>8434.2200000000012</c:v>
                </c:pt>
                <c:pt idx="6">
                  <c:v>543608.48999999987</c:v>
                </c:pt>
                <c:pt idx="7">
                  <c:v>9443.41</c:v>
                </c:pt>
                <c:pt idx="8">
                  <c:v>6557.01</c:v>
                </c:pt>
                <c:pt idx="9">
                  <c:v>25177.39</c:v>
                </c:pt>
                <c:pt idx="10">
                  <c:v>12592.620000000003</c:v>
                </c:pt>
                <c:pt idx="11">
                  <c:v>126225.90999999999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641016"/>
        <c:axId val="346643368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'給付状況（3-2）'!$E$29:$E$40</c:f>
              <c:numCache>
                <c:formatCode>#,##0_);[Red]\(#,##0\)</c:formatCode>
                <c:ptCount val="12"/>
                <c:pt idx="0">
                  <c:v>155</c:v>
                </c:pt>
                <c:pt idx="1">
                  <c:v>7</c:v>
                </c:pt>
                <c:pt idx="2">
                  <c:v>152</c:v>
                </c:pt>
                <c:pt idx="3">
                  <c:v>9</c:v>
                </c:pt>
                <c:pt idx="4">
                  <c:v>609</c:v>
                </c:pt>
                <c:pt idx="5">
                  <c:v>128</c:v>
                </c:pt>
                <c:pt idx="6">
                  <c:v>1927</c:v>
                </c:pt>
                <c:pt idx="7">
                  <c:v>37</c:v>
                </c:pt>
                <c:pt idx="8">
                  <c:v>29</c:v>
                </c:pt>
                <c:pt idx="9">
                  <c:v>82</c:v>
                </c:pt>
                <c:pt idx="10">
                  <c:v>53</c:v>
                </c:pt>
                <c:pt idx="11">
                  <c:v>1060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640624"/>
        <c:axId val="346642976"/>
      </c:lineChart>
      <c:catAx>
        <c:axId val="34664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346642976"/>
        <c:crosses val="autoZero"/>
        <c:auto val="1"/>
        <c:lblAlgn val="ctr"/>
        <c:lblOffset val="100"/>
        <c:noMultiLvlLbl val="0"/>
      </c:catAx>
      <c:valAx>
        <c:axId val="346642976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346640624"/>
        <c:crosses val="autoZero"/>
        <c:crossBetween val="between"/>
      </c:valAx>
      <c:valAx>
        <c:axId val="34664336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346641016"/>
        <c:crosses val="max"/>
        <c:crossBetween val="between"/>
      </c:valAx>
      <c:catAx>
        <c:axId val="346641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66433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8571901791924614"/>
          <c:y val="0.60636969329882728"/>
          <c:w val="0.19440433781794844"/>
          <c:h val="0.19736431547455169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要介護度別１人あたり費用額</a:t>
            </a:r>
          </a:p>
        </c:rich>
      </c:tx>
      <c:layout>
        <c:manualLayout>
          <c:xMode val="edge"/>
          <c:yMode val="edge"/>
          <c:x val="0.25779299214171114"/>
          <c:y val="4.106189729620838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18105.245066836411</c:v>
                </c:pt>
                <c:pt idx="1">
                  <c:v>28367.532855436079</c:v>
                </c:pt>
                <c:pt idx="2">
                  <c:v>91518.083360154502</c:v>
                </c:pt>
                <c:pt idx="3">
                  <c:v>116034.83626522328</c:v>
                </c:pt>
                <c:pt idx="4">
                  <c:v>149757.32814526587</c:v>
                </c:pt>
                <c:pt idx="5">
                  <c:v>185288.33249623305</c:v>
                </c:pt>
                <c:pt idx="6">
                  <c:v>207503.47826086957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113496"/>
        <c:axId val="346117808"/>
      </c:barChart>
      <c:lineChart>
        <c:grouping val="standard"/>
        <c:varyColors val="0"/>
        <c:ser>
          <c:idx val="0"/>
          <c:order val="0"/>
          <c:tx>
            <c:strRef>
              <c:f>'給付状況（3-3）'!$D$3</c:f>
              <c:strCache>
                <c:ptCount val="1"/>
                <c:pt idx="0">
                  <c:v>人数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multiLvlStrRef>
              <c:f>'給付状況（3-1）'!#REF!</c:f>
            </c:multiLvlStrRef>
          </c:cat>
          <c:val>
            <c:numRef>
              <c:f>'給付状況（3-3）'!$D$4:$D$10</c:f>
              <c:numCache>
                <c:formatCode>#,##0_);[Red]\(#,##0\)</c:formatCode>
                <c:ptCount val="7"/>
                <c:pt idx="0">
                  <c:v>3142</c:v>
                </c:pt>
                <c:pt idx="1">
                  <c:v>3348</c:v>
                </c:pt>
                <c:pt idx="2">
                  <c:v>6214</c:v>
                </c:pt>
                <c:pt idx="3">
                  <c:v>3695</c:v>
                </c:pt>
                <c:pt idx="4">
                  <c:v>2313</c:v>
                </c:pt>
                <c:pt idx="5">
                  <c:v>1991</c:v>
                </c:pt>
                <c:pt idx="6">
                  <c:v>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115848"/>
        <c:axId val="346118592"/>
      </c:lineChart>
      <c:catAx>
        <c:axId val="346115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6118592"/>
        <c:crosses val="autoZero"/>
        <c:auto val="1"/>
        <c:lblAlgn val="ctr"/>
        <c:lblOffset val="100"/>
        <c:noMultiLvlLbl val="0"/>
      </c:catAx>
      <c:valAx>
        <c:axId val="34611859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346115848"/>
        <c:crosses val="autoZero"/>
        <c:crossBetween val="between"/>
      </c:valAx>
      <c:valAx>
        <c:axId val="346117808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346113496"/>
        <c:crosses val="max"/>
        <c:crossBetween val="between"/>
      </c:valAx>
      <c:catAx>
        <c:axId val="346113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6117808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要介護度別支給限度額比率</a:t>
            </a:r>
          </a:p>
        </c:rich>
      </c:tx>
      <c:layout>
        <c:manualLayout>
          <c:xMode val="edge"/>
          <c:yMode val="edge"/>
          <c:x val="0.27162424752556269"/>
          <c:y val="2.771350696547546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'給付状況（3-3）'!$G$3</c:f>
              <c:strCache>
                <c:ptCount val="1"/>
                <c:pt idx="0">
                  <c:v>支給限度額</c:v>
                </c:pt>
              </c:strCache>
            </c:strRef>
          </c:tx>
          <c:spPr>
            <a:noFill/>
            <a:ln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'給付状況（3-3）'!$G$4:$G$10</c:f>
              <c:numCache>
                <c:formatCode>#,##0_);[Red]\(#,##0\)</c:formatCode>
                <c:ptCount val="7"/>
                <c:pt idx="0">
                  <c:v>50030</c:v>
                </c:pt>
                <c:pt idx="1">
                  <c:v>104730</c:v>
                </c:pt>
                <c:pt idx="2">
                  <c:v>166920</c:v>
                </c:pt>
                <c:pt idx="3">
                  <c:v>196160</c:v>
                </c:pt>
                <c:pt idx="4">
                  <c:v>269310</c:v>
                </c:pt>
                <c:pt idx="5">
                  <c:v>308060</c:v>
                </c:pt>
                <c:pt idx="6">
                  <c:v>360650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688944"/>
        <c:axId val="347693648"/>
      </c:barChart>
      <c:barChart>
        <c:barDir val="col"/>
        <c:grouping val="stack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18105.245066836411</c:v>
                </c:pt>
                <c:pt idx="1">
                  <c:v>28367.532855436079</c:v>
                </c:pt>
                <c:pt idx="2">
                  <c:v>91518.083360154502</c:v>
                </c:pt>
                <c:pt idx="3">
                  <c:v>116034.83626522328</c:v>
                </c:pt>
                <c:pt idx="4">
                  <c:v>149757.32814526587</c:v>
                </c:pt>
                <c:pt idx="5">
                  <c:v>185288.33249623305</c:v>
                </c:pt>
                <c:pt idx="6">
                  <c:v>207503.47826086957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7691296"/>
        <c:axId val="347693256"/>
      </c:barChart>
      <c:catAx>
        <c:axId val="34768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47693648"/>
        <c:crosses val="autoZero"/>
        <c:auto val="1"/>
        <c:lblAlgn val="ctr"/>
        <c:lblOffset val="100"/>
        <c:noMultiLvlLbl val="0"/>
      </c:catAx>
      <c:valAx>
        <c:axId val="347693648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347688944"/>
        <c:crosses val="autoZero"/>
        <c:crossBetween val="between"/>
      </c:valAx>
      <c:valAx>
        <c:axId val="347693256"/>
        <c:scaling>
          <c:orientation val="minMax"/>
          <c:max val="400000"/>
        </c:scaling>
        <c:delete val="1"/>
        <c:axPos val="r"/>
        <c:numFmt formatCode="0%" sourceLinked="0"/>
        <c:majorTickMark val="out"/>
        <c:minorTickMark val="none"/>
        <c:tickLblPos val="nextTo"/>
        <c:crossAx val="347691296"/>
        <c:crosses val="max"/>
        <c:crossBetween val="between"/>
      </c:valAx>
      <c:catAx>
        <c:axId val="34769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769325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en-US" sz="1000"/>
              <a:t>65</a:t>
            </a:r>
            <a:r>
              <a:rPr lang="ja-JP" sz="1000"/>
              <a:t>歳以上）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'認定者数（2-1.2）'!$D$4:$J$4</c:f>
              <c:numCache>
                <c:formatCode>#,##0_);[Red]\(#,##0\)</c:formatCode>
                <c:ptCount val="7"/>
                <c:pt idx="0">
                  <c:v>7348</c:v>
                </c:pt>
                <c:pt idx="1">
                  <c:v>5405</c:v>
                </c:pt>
                <c:pt idx="2">
                  <c:v>8745</c:v>
                </c:pt>
                <c:pt idx="3">
                  <c:v>5259</c:v>
                </c:pt>
                <c:pt idx="4">
                  <c:v>4399</c:v>
                </c:pt>
                <c:pt idx="5">
                  <c:v>5308</c:v>
                </c:pt>
                <c:pt idx="6">
                  <c:v>3060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前期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'認定者数（2-1.2）'!$D$5:$J$5</c:f>
              <c:numCache>
                <c:formatCode>#,##0_);[Red]\(#,##0\)</c:formatCode>
                <c:ptCount val="7"/>
                <c:pt idx="0">
                  <c:v>943</c:v>
                </c:pt>
                <c:pt idx="1">
                  <c:v>833</c:v>
                </c:pt>
                <c:pt idx="2">
                  <c:v>756</c:v>
                </c:pt>
                <c:pt idx="3">
                  <c:v>623</c:v>
                </c:pt>
                <c:pt idx="4">
                  <c:v>496</c:v>
                </c:pt>
                <c:pt idx="5">
                  <c:v>509</c:v>
                </c:pt>
                <c:pt idx="6">
                  <c:v>331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後期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2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'認定者数（2-1.2）'!$D$7:$J$7</c:f>
              <c:numCache>
                <c:formatCode>#,##0_);[Red]\(#,##0\)</c:formatCode>
                <c:ptCount val="7"/>
                <c:pt idx="0">
                  <c:v>3343</c:v>
                </c:pt>
                <c:pt idx="1">
                  <c:v>2504</c:v>
                </c:pt>
                <c:pt idx="2">
                  <c:v>4995</c:v>
                </c:pt>
                <c:pt idx="3">
                  <c:v>2982</c:v>
                </c:pt>
                <c:pt idx="4">
                  <c:v>2655</c:v>
                </c:pt>
                <c:pt idx="5">
                  <c:v>3466</c:v>
                </c:pt>
                <c:pt idx="6">
                  <c:v>1940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91696230278905E-2"/>
          <c:y val="4.9675703288766755E-2"/>
          <c:w val="0.68476781748435289"/>
          <c:h val="0.55259842519685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'認定者数（2-1.2）'!$D$23</c:f>
              <c:strCache>
                <c:ptCount val="1"/>
                <c:pt idx="0">
                  <c:v>要支援１</c:v>
                </c:pt>
              </c:strCache>
            </c:strRef>
          </c:tx>
          <c:invertIfNegative val="0"/>
          <c:cat>
            <c:strRef>
              <c:f>'認定者数（2-1.2）'!$B$24:$C$31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'認定者数（2-1.2）'!$D$24:$D$31</c:f>
              <c:numCache>
                <c:formatCode>#,##0_);[Red]\(#,##0\)</c:formatCode>
                <c:ptCount val="8"/>
                <c:pt idx="0">
                  <c:v>1274</c:v>
                </c:pt>
                <c:pt idx="1">
                  <c:v>1105</c:v>
                </c:pt>
                <c:pt idx="2">
                  <c:v>764</c:v>
                </c:pt>
                <c:pt idx="3">
                  <c:v>252</c:v>
                </c:pt>
                <c:pt idx="4">
                  <c:v>360</c:v>
                </c:pt>
                <c:pt idx="5">
                  <c:v>835</c:v>
                </c:pt>
                <c:pt idx="6">
                  <c:v>2306</c:v>
                </c:pt>
                <c:pt idx="7">
                  <c:v>452</c:v>
                </c:pt>
              </c:numCache>
            </c:numRef>
          </c:val>
        </c:ser>
        <c:ser>
          <c:idx val="1"/>
          <c:order val="1"/>
          <c:tx>
            <c:strRef>
              <c:f>'認定者数（2-1.2）'!$E$23</c:f>
              <c:strCache>
                <c:ptCount val="1"/>
                <c:pt idx="0">
                  <c:v>要支援２</c:v>
                </c:pt>
              </c:strCache>
            </c:strRef>
          </c:tx>
          <c:invertIfNegative val="0"/>
          <c:cat>
            <c:strRef>
              <c:f>'認定者数（2-1.2）'!$B$24:$C$31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'認定者数（2-1.2）'!$E$24:$E$31</c:f>
              <c:numCache>
                <c:formatCode>#,##0_);[Red]\(#,##0\)</c:formatCode>
                <c:ptCount val="8"/>
                <c:pt idx="0">
                  <c:v>922</c:v>
                </c:pt>
                <c:pt idx="1">
                  <c:v>1036</c:v>
                </c:pt>
                <c:pt idx="2">
                  <c:v>474</c:v>
                </c:pt>
                <c:pt idx="3">
                  <c:v>165</c:v>
                </c:pt>
                <c:pt idx="4">
                  <c:v>265</c:v>
                </c:pt>
                <c:pt idx="5">
                  <c:v>628</c:v>
                </c:pt>
                <c:pt idx="6">
                  <c:v>1532</c:v>
                </c:pt>
                <c:pt idx="7">
                  <c:v>383</c:v>
                </c:pt>
              </c:numCache>
            </c:numRef>
          </c:val>
        </c:ser>
        <c:ser>
          <c:idx val="2"/>
          <c:order val="2"/>
          <c:tx>
            <c:strRef>
              <c:f>'認定者数（2-1.2）'!$F$23</c:f>
              <c:strCache>
                <c:ptCount val="1"/>
                <c:pt idx="0">
                  <c:v>要介護１</c:v>
                </c:pt>
              </c:strCache>
            </c:strRef>
          </c:tx>
          <c:invertIfNegative val="0"/>
          <c:cat>
            <c:strRef>
              <c:f>'認定者数（2-1.2）'!$B$24:$C$31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'認定者数（2-1.2）'!$F$24:$F$31</c:f>
              <c:numCache>
                <c:formatCode>#,##0_);[Red]\(#,##0\)</c:formatCode>
                <c:ptCount val="8"/>
                <c:pt idx="0">
                  <c:v>1310</c:v>
                </c:pt>
                <c:pt idx="1">
                  <c:v>1161</c:v>
                </c:pt>
                <c:pt idx="2">
                  <c:v>867</c:v>
                </c:pt>
                <c:pt idx="3">
                  <c:v>357</c:v>
                </c:pt>
                <c:pt idx="4">
                  <c:v>513</c:v>
                </c:pt>
                <c:pt idx="5">
                  <c:v>1433</c:v>
                </c:pt>
                <c:pt idx="6">
                  <c:v>2256</c:v>
                </c:pt>
                <c:pt idx="7">
                  <c:v>848</c:v>
                </c:pt>
              </c:numCache>
            </c:numRef>
          </c:val>
        </c:ser>
        <c:ser>
          <c:idx val="3"/>
          <c:order val="3"/>
          <c:tx>
            <c:strRef>
              <c:f>'認定者数（2-1.2）'!$G$23</c:f>
              <c:strCache>
                <c:ptCount val="1"/>
                <c:pt idx="0">
                  <c:v>要介護２</c:v>
                </c:pt>
              </c:strCache>
            </c:strRef>
          </c:tx>
          <c:invertIfNegative val="0"/>
          <c:cat>
            <c:strRef>
              <c:f>'認定者数（2-1.2）'!$B$24:$C$31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'認定者数（2-1.2）'!$G$24:$G$31</c:f>
              <c:numCache>
                <c:formatCode>#,##0_);[Red]\(#,##0\)</c:formatCode>
                <c:ptCount val="8"/>
                <c:pt idx="0">
                  <c:v>830</c:v>
                </c:pt>
                <c:pt idx="1">
                  <c:v>740</c:v>
                </c:pt>
                <c:pt idx="2">
                  <c:v>529</c:v>
                </c:pt>
                <c:pt idx="3">
                  <c:v>205</c:v>
                </c:pt>
                <c:pt idx="4">
                  <c:v>333</c:v>
                </c:pt>
                <c:pt idx="5">
                  <c:v>716</c:v>
                </c:pt>
                <c:pt idx="6">
                  <c:v>1434</c:v>
                </c:pt>
                <c:pt idx="7">
                  <c:v>472</c:v>
                </c:pt>
              </c:numCache>
            </c:numRef>
          </c:val>
        </c:ser>
        <c:ser>
          <c:idx val="4"/>
          <c:order val="4"/>
          <c:tx>
            <c:strRef>
              <c:f>'認定者数（2-1.2）'!$H$23</c:f>
              <c:strCache>
                <c:ptCount val="1"/>
                <c:pt idx="0">
                  <c:v>要介護３</c:v>
                </c:pt>
              </c:strCache>
            </c:strRef>
          </c:tx>
          <c:invertIfNegative val="0"/>
          <c:cat>
            <c:strRef>
              <c:f>'認定者数（2-1.2）'!$B$24:$C$31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'認定者数（2-1.2）'!$H$24:$H$31</c:f>
              <c:numCache>
                <c:formatCode>#,##0_);[Red]\(#,##0\)</c:formatCode>
                <c:ptCount val="8"/>
                <c:pt idx="0">
                  <c:v>653</c:v>
                </c:pt>
                <c:pt idx="1">
                  <c:v>618</c:v>
                </c:pt>
                <c:pt idx="2">
                  <c:v>428</c:v>
                </c:pt>
                <c:pt idx="3">
                  <c:v>210</c:v>
                </c:pt>
                <c:pt idx="4">
                  <c:v>282</c:v>
                </c:pt>
                <c:pt idx="5">
                  <c:v>605</c:v>
                </c:pt>
                <c:pt idx="6">
                  <c:v>1243</c:v>
                </c:pt>
                <c:pt idx="7">
                  <c:v>360</c:v>
                </c:pt>
              </c:numCache>
            </c:numRef>
          </c:val>
        </c:ser>
        <c:ser>
          <c:idx val="5"/>
          <c:order val="5"/>
          <c:tx>
            <c:strRef>
              <c:f>'認定者数（2-1.2）'!$I$23</c:f>
              <c:strCache>
                <c:ptCount val="1"/>
                <c:pt idx="0">
                  <c:v>要介護４</c:v>
                </c:pt>
              </c:strCache>
            </c:strRef>
          </c:tx>
          <c:invertIfNegative val="0"/>
          <c:cat>
            <c:strRef>
              <c:f>'認定者数（2-1.2）'!$B$24:$C$31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'認定者数（2-1.2）'!$I$24:$I$31</c:f>
              <c:numCache>
                <c:formatCode>#,##0_);[Red]\(#,##0\)</c:formatCode>
                <c:ptCount val="8"/>
                <c:pt idx="0">
                  <c:v>874</c:v>
                </c:pt>
                <c:pt idx="1">
                  <c:v>669</c:v>
                </c:pt>
                <c:pt idx="2">
                  <c:v>482</c:v>
                </c:pt>
                <c:pt idx="3">
                  <c:v>208</c:v>
                </c:pt>
                <c:pt idx="4">
                  <c:v>350</c:v>
                </c:pt>
                <c:pt idx="5">
                  <c:v>735</c:v>
                </c:pt>
                <c:pt idx="6">
                  <c:v>1426</c:v>
                </c:pt>
                <c:pt idx="7">
                  <c:v>564</c:v>
                </c:pt>
              </c:numCache>
            </c:numRef>
          </c:val>
        </c:ser>
        <c:ser>
          <c:idx val="6"/>
          <c:order val="6"/>
          <c:tx>
            <c:strRef>
              <c:f>'認定者数（2-1.2）'!$J$23</c:f>
              <c:strCache>
                <c:ptCount val="1"/>
                <c:pt idx="0">
                  <c:v>要介護５</c:v>
                </c:pt>
              </c:strCache>
            </c:strRef>
          </c:tx>
          <c:invertIfNegative val="0"/>
          <c:cat>
            <c:strRef>
              <c:f>'認定者数（2-1.2）'!$B$24:$C$31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'認定者数（2-1.2）'!$J$24:$J$31</c:f>
              <c:numCache>
                <c:formatCode>#,##0_);[Red]\(#,##0\)</c:formatCode>
                <c:ptCount val="8"/>
                <c:pt idx="0">
                  <c:v>544</c:v>
                </c:pt>
                <c:pt idx="1">
                  <c:v>404</c:v>
                </c:pt>
                <c:pt idx="2">
                  <c:v>288</c:v>
                </c:pt>
                <c:pt idx="3">
                  <c:v>105</c:v>
                </c:pt>
                <c:pt idx="4">
                  <c:v>197</c:v>
                </c:pt>
                <c:pt idx="5">
                  <c:v>444</c:v>
                </c:pt>
                <c:pt idx="6">
                  <c:v>735</c:v>
                </c:pt>
                <c:pt idx="7">
                  <c:v>343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111928"/>
        <c:axId val="346116240"/>
      </c:barChart>
      <c:lineChart>
        <c:grouping val="standard"/>
        <c:varyColors val="0"/>
        <c:ser>
          <c:idx val="7"/>
          <c:order val="7"/>
          <c:tx>
            <c:strRef>
              <c:f>'認定者数（2-1.2）'!$L$23</c:f>
              <c:strCache>
                <c:ptCount val="1"/>
                <c:pt idx="0">
                  <c:v>出現率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'認定者数（2-1.2）'!$B$24:$C$31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'認定者数（2-1.2）'!$L$24:$L$31</c:f>
              <c:numCache>
                <c:formatCode>0.0%</c:formatCode>
                <c:ptCount val="8"/>
                <c:pt idx="0">
                  <c:v>0.14166003360749979</c:v>
                </c:pt>
                <c:pt idx="1">
                  <c:v>0.18743869744327471</c:v>
                </c:pt>
                <c:pt idx="2">
                  <c:v>0.20360235906699964</c:v>
                </c:pt>
                <c:pt idx="3">
                  <c:v>0.15239448051948051</c:v>
                </c:pt>
                <c:pt idx="4">
                  <c:v>0.15920260261646016</c:v>
                </c:pt>
                <c:pt idx="5">
                  <c:v>0.17174867910115221</c:v>
                </c:pt>
                <c:pt idx="6">
                  <c:v>0.22090203685741999</c:v>
                </c:pt>
                <c:pt idx="7">
                  <c:v>0.16717147044455299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116632"/>
        <c:axId val="346112712"/>
      </c:lineChart>
      <c:catAx>
        <c:axId val="346111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346116240"/>
        <c:crosses val="autoZero"/>
        <c:auto val="1"/>
        <c:lblAlgn val="ctr"/>
        <c:lblOffset val="100"/>
        <c:noMultiLvlLbl val="0"/>
      </c:catAx>
      <c:valAx>
        <c:axId val="34611624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346111928"/>
        <c:crosses val="autoZero"/>
        <c:crossBetween val="between"/>
      </c:valAx>
      <c:valAx>
        <c:axId val="346112712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346116632"/>
        <c:crosses val="max"/>
        <c:crossBetween val="between"/>
      </c:valAx>
      <c:catAx>
        <c:axId val="346116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611271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110798650168729"/>
          <c:y val="0.17636844052211598"/>
          <c:w val="0.13889201349831271"/>
          <c:h val="0.64726311895576816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サービス種類別構成割合（利用人数）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'給付状況（3-1）'!$N$16:$N$24</c:f>
              <c:numCache>
                <c:formatCode>0.0%</c:formatCode>
                <c:ptCount val="9"/>
                <c:pt idx="0">
                  <c:v>0.62166258598577595</c:v>
                </c:pt>
                <c:pt idx="1">
                  <c:v>0.62189800927188432</c:v>
                </c:pt>
                <c:pt idx="2">
                  <c:v>0.57462686567164178</c:v>
                </c:pt>
                <c:pt idx="3">
                  <c:v>0.59276018099547512</c:v>
                </c:pt>
                <c:pt idx="4">
                  <c:v>0.61035883547731884</c:v>
                </c:pt>
                <c:pt idx="5">
                  <c:v>0.64152159896840744</c:v>
                </c:pt>
                <c:pt idx="6">
                  <c:v>0.62739130434782608</c:v>
                </c:pt>
                <c:pt idx="7">
                  <c:v>0.61080240053345192</c:v>
                </c:pt>
                <c:pt idx="8">
                  <c:v>0.61841737533437136</c:v>
                </c:pt>
              </c:numCache>
            </c:numRef>
          </c:val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'給付状況（3-1）'!$O$16:$O$24</c:f>
              <c:numCache>
                <c:formatCode>0.0%</c:formatCode>
                <c:ptCount val="9"/>
                <c:pt idx="0">
                  <c:v>0.19482336481287163</c:v>
                </c:pt>
                <c:pt idx="1">
                  <c:v>0.19443686937551133</c:v>
                </c:pt>
                <c:pt idx="2">
                  <c:v>0.18797902379991932</c:v>
                </c:pt>
                <c:pt idx="3">
                  <c:v>0.16346153846153846</c:v>
                </c:pt>
                <c:pt idx="4">
                  <c:v>0.15233581584292485</c:v>
                </c:pt>
                <c:pt idx="5">
                  <c:v>0.10670535138620245</c:v>
                </c:pt>
                <c:pt idx="6">
                  <c:v>0.14543478260869566</c:v>
                </c:pt>
                <c:pt idx="7">
                  <c:v>0.14225383418537452</c:v>
                </c:pt>
                <c:pt idx="8">
                  <c:v>0.16123687467560985</c:v>
                </c:pt>
              </c:numCache>
            </c:numRef>
          </c:val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'給付状況（3-1）'!$P$16:$P$24</c:f>
              <c:numCache>
                <c:formatCode>0.0%</c:formatCode>
                <c:ptCount val="9"/>
                <c:pt idx="0">
                  <c:v>6.2259531304651977E-2</c:v>
                </c:pt>
                <c:pt idx="1">
                  <c:v>6.3539678211071718E-2</c:v>
                </c:pt>
                <c:pt idx="2">
                  <c:v>0.10568777732956837</c:v>
                </c:pt>
                <c:pt idx="3">
                  <c:v>4.4117647058823532E-2</c:v>
                </c:pt>
                <c:pt idx="4">
                  <c:v>0.1086662153012864</c:v>
                </c:pt>
                <c:pt idx="5">
                  <c:v>9.4616376531270155E-2</c:v>
                </c:pt>
                <c:pt idx="6">
                  <c:v>0.10231884057971015</c:v>
                </c:pt>
                <c:pt idx="7">
                  <c:v>7.2460546788175151E-2</c:v>
                </c:pt>
                <c:pt idx="8">
                  <c:v>8.4800574919151994E-2</c:v>
                </c:pt>
              </c:numCache>
            </c:numRef>
          </c:val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'給付状況（3-1）'!$Q$16:$Q$24</c:f>
              <c:numCache>
                <c:formatCode>0.0%</c:formatCode>
                <c:ptCount val="9"/>
                <c:pt idx="0">
                  <c:v>0.12125451789670048</c:v>
                </c:pt>
                <c:pt idx="1">
                  <c:v>0.12012544314153259</c:v>
                </c:pt>
                <c:pt idx="2">
                  <c:v>0.13170633319887051</c:v>
                </c:pt>
                <c:pt idx="3">
                  <c:v>0.19966063348416291</c:v>
                </c:pt>
                <c:pt idx="4">
                  <c:v>0.12863913337846988</c:v>
                </c:pt>
                <c:pt idx="5">
                  <c:v>0.15715667311411993</c:v>
                </c:pt>
                <c:pt idx="6">
                  <c:v>0.12485507246376812</c:v>
                </c:pt>
                <c:pt idx="7">
                  <c:v>0.17448321849299844</c:v>
                </c:pt>
                <c:pt idx="8">
                  <c:v>0.13554517507086677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118984"/>
        <c:axId val="346111536"/>
      </c:barChart>
      <c:catAx>
        <c:axId val="346118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346111536"/>
        <c:crosses val="autoZero"/>
        <c:auto val="1"/>
        <c:lblAlgn val="ctr"/>
        <c:lblOffset val="100"/>
        <c:noMultiLvlLbl val="0"/>
      </c:catAx>
      <c:valAx>
        <c:axId val="346111536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346118984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サービス種類別構成割合（費用総額）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'給付状況（3-1）'!$N$29:$N$37</c:f>
              <c:numCache>
                <c:formatCode>0.0%</c:formatCode>
                <c:ptCount val="9"/>
                <c:pt idx="0">
                  <c:v>0.37924485102190209</c:v>
                </c:pt>
                <c:pt idx="1">
                  <c:v>0.42774664606718676</c:v>
                </c:pt>
                <c:pt idx="2">
                  <c:v>0.34651870087629183</c:v>
                </c:pt>
                <c:pt idx="3">
                  <c:v>0.34222884847992696</c:v>
                </c:pt>
                <c:pt idx="4">
                  <c:v>0.37989991070367374</c:v>
                </c:pt>
                <c:pt idx="5">
                  <c:v>0.37115702944046319</c:v>
                </c:pt>
                <c:pt idx="6">
                  <c:v>0.38384598120720631</c:v>
                </c:pt>
                <c:pt idx="7">
                  <c:v>0.36785983289791024</c:v>
                </c:pt>
                <c:pt idx="8">
                  <c:v>0.37997484901424539</c:v>
                </c:pt>
              </c:numCache>
            </c:numRef>
          </c:val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'給付状況（3-1）'!$O$29:$O$37</c:f>
              <c:numCache>
                <c:formatCode>0.0%</c:formatCode>
                <c:ptCount val="9"/>
                <c:pt idx="0">
                  <c:v>4.0777389253759795E-2</c:v>
                </c:pt>
                <c:pt idx="1">
                  <c:v>3.8674008990619985E-2</c:v>
                </c:pt>
                <c:pt idx="2">
                  <c:v>3.348617423916863E-2</c:v>
                </c:pt>
                <c:pt idx="3">
                  <c:v>2.7049249998743984E-2</c:v>
                </c:pt>
                <c:pt idx="4">
                  <c:v>2.9896985512121464E-2</c:v>
                </c:pt>
                <c:pt idx="5">
                  <c:v>1.9286149926113796E-2</c:v>
                </c:pt>
                <c:pt idx="6">
                  <c:v>2.5634227759956878E-2</c:v>
                </c:pt>
                <c:pt idx="7">
                  <c:v>2.6936202565900125E-2</c:v>
                </c:pt>
                <c:pt idx="8">
                  <c:v>3.0086143592253863E-2</c:v>
                </c:pt>
              </c:numCache>
            </c:numRef>
          </c:val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'給付状況（3-1）'!$P$29:$P$37</c:f>
              <c:numCache>
                <c:formatCode>0.0%</c:formatCode>
                <c:ptCount val="9"/>
                <c:pt idx="0">
                  <c:v>0.14683160332828679</c:v>
                </c:pt>
                <c:pt idx="1">
                  <c:v>0.1430272931722783</c:v>
                </c:pt>
                <c:pt idx="2">
                  <c:v>0.22372708434443611</c:v>
                </c:pt>
                <c:pt idx="3">
                  <c:v>8.2858075013352142E-2</c:v>
                </c:pt>
                <c:pt idx="4">
                  <c:v>0.20901925998319495</c:v>
                </c:pt>
                <c:pt idx="5">
                  <c:v>0.18790926062511501</c:v>
                </c:pt>
                <c:pt idx="6">
                  <c:v>0.22644908938681804</c:v>
                </c:pt>
                <c:pt idx="7">
                  <c:v>0.12938421357404131</c:v>
                </c:pt>
                <c:pt idx="8">
                  <c:v>0.18111726823429625</c:v>
                </c:pt>
              </c:numCache>
            </c:numRef>
          </c:val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'給付状況（3-1）'!$Q$29:$Q$37</c:f>
              <c:numCache>
                <c:formatCode>0.0%</c:formatCode>
                <c:ptCount val="9"/>
                <c:pt idx="0">
                  <c:v>0.43314615639605131</c:v>
                </c:pt>
                <c:pt idx="1">
                  <c:v>0.39055205176991492</c:v>
                </c:pt>
                <c:pt idx="2">
                  <c:v>0.39626804054010334</c:v>
                </c:pt>
                <c:pt idx="3">
                  <c:v>0.54786382650797683</c:v>
                </c:pt>
                <c:pt idx="4">
                  <c:v>0.38118384380100973</c:v>
                </c:pt>
                <c:pt idx="5">
                  <c:v>0.42164756000830811</c:v>
                </c:pt>
                <c:pt idx="6">
                  <c:v>0.36407070164601874</c:v>
                </c:pt>
                <c:pt idx="7">
                  <c:v>0.47581975096214829</c:v>
                </c:pt>
                <c:pt idx="8">
                  <c:v>0.4088217391592045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644936"/>
        <c:axId val="346645328"/>
      </c:barChart>
      <c:catAx>
        <c:axId val="346644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346645328"/>
        <c:crosses val="autoZero"/>
        <c:auto val="1"/>
        <c:lblAlgn val="ctr"/>
        <c:lblOffset val="100"/>
        <c:noMultiLvlLbl val="0"/>
      </c:catAx>
      <c:valAx>
        <c:axId val="346645328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346644936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介護サービス別利用状況</a:t>
            </a:r>
          </a:p>
        </c:rich>
      </c:tx>
      <c:layout>
        <c:manualLayout>
          <c:xMode val="edge"/>
          <c:yMode val="edge"/>
          <c:x val="0.30759024485334557"/>
          <c:y val="3.26340326340326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369453274271078E-2"/>
          <c:y val="0.16038470715636069"/>
          <c:w val="0.71654754254738828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'給付状況（3-2）'!$G$5:$G$16</c:f>
              <c:numCache>
                <c:formatCode>#,##0_ </c:formatCode>
                <c:ptCount val="12"/>
                <c:pt idx="0">
                  <c:v>281332.35000000003</c:v>
                </c:pt>
                <c:pt idx="1">
                  <c:v>17132.47</c:v>
                </c:pt>
                <c:pt idx="2">
                  <c:v>85434.72</c:v>
                </c:pt>
                <c:pt idx="3">
                  <c:v>13669.819999999996</c:v>
                </c:pt>
                <c:pt idx="4">
                  <c:v>46413.22</c:v>
                </c:pt>
                <c:pt idx="5">
                  <c:v>717115.78</c:v>
                </c:pt>
                <c:pt idx="6">
                  <c:v>269200.91999999993</c:v>
                </c:pt>
                <c:pt idx="7">
                  <c:v>138012.19999999995</c:v>
                </c:pt>
                <c:pt idx="8">
                  <c:v>14514.75</c:v>
                </c:pt>
                <c:pt idx="9">
                  <c:v>39.840000000000003</c:v>
                </c:pt>
                <c:pt idx="10">
                  <c:v>110313.68000000002</c:v>
                </c:pt>
                <c:pt idx="11">
                  <c:v>224779.55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647288"/>
        <c:axId val="346642192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'給付状況（3-2）'!$E$5:$E$16</c:f>
              <c:numCache>
                <c:formatCode>#,##0_);[Red]\(#,##0\)</c:formatCode>
                <c:ptCount val="12"/>
                <c:pt idx="0">
                  <c:v>4754</c:v>
                </c:pt>
                <c:pt idx="1">
                  <c:v>227</c:v>
                </c:pt>
                <c:pt idx="2">
                  <c:v>1827</c:v>
                </c:pt>
                <c:pt idx="3">
                  <c:v>334</c:v>
                </c:pt>
                <c:pt idx="4">
                  <c:v>3551</c:v>
                </c:pt>
                <c:pt idx="5">
                  <c:v>6381</c:v>
                </c:pt>
                <c:pt idx="6">
                  <c:v>3129</c:v>
                </c:pt>
                <c:pt idx="7">
                  <c:v>1036</c:v>
                </c:pt>
                <c:pt idx="8">
                  <c:v>174</c:v>
                </c:pt>
                <c:pt idx="9">
                  <c:v>1</c:v>
                </c:pt>
                <c:pt idx="10">
                  <c:v>8511</c:v>
                </c:pt>
                <c:pt idx="11">
                  <c:v>1054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644544"/>
        <c:axId val="346645720"/>
      </c:lineChart>
      <c:catAx>
        <c:axId val="34664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346645720"/>
        <c:crosses val="autoZero"/>
        <c:auto val="1"/>
        <c:lblAlgn val="ctr"/>
        <c:lblOffset val="100"/>
        <c:noMultiLvlLbl val="0"/>
      </c:catAx>
      <c:valAx>
        <c:axId val="34664572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346644544"/>
        <c:crosses val="autoZero"/>
        <c:crossBetween val="between"/>
      </c:valAx>
      <c:valAx>
        <c:axId val="34664219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346647288"/>
        <c:crosses val="max"/>
        <c:crossBetween val="between"/>
      </c:valAx>
      <c:catAx>
        <c:axId val="346647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664219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9665609880756116"/>
          <c:y val="0.68562402423655988"/>
          <c:w val="0.19710986346326037"/>
          <c:h val="0.1833783688043495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介護予防サービス別利用状況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'給付状況（3-2）'!$C$17:$D$28</c:f>
              <c:strCache>
                <c:ptCount val="12"/>
                <c:pt idx="0">
                  <c:v>介護予防訪問介護</c:v>
                </c:pt>
                <c:pt idx="1">
                  <c:v>介護予防訪問入浴</c:v>
                </c:pt>
                <c:pt idx="2">
                  <c:v>介護予防訪問看護</c:v>
                </c:pt>
                <c:pt idx="3">
                  <c:v>介護予防訪問リハ</c:v>
                </c:pt>
                <c:pt idx="4">
                  <c:v>介護予防居宅療養管理指導</c:v>
                </c:pt>
                <c:pt idx="5">
                  <c:v>介護予防通所介護</c:v>
                </c:pt>
                <c:pt idx="6">
                  <c:v>介護予防通所リハ</c:v>
                </c:pt>
                <c:pt idx="7">
                  <c:v>介護予防短期入所生活介護</c:v>
                </c:pt>
                <c:pt idx="8">
                  <c:v>介護予防短期入所療養介護（老健）</c:v>
                </c:pt>
                <c:pt idx="9">
                  <c:v>介護予防短期入所療養介護（病院等）</c:v>
                </c:pt>
                <c:pt idx="10">
                  <c:v>介護予防福祉用具貸与</c:v>
                </c:pt>
                <c:pt idx="11">
                  <c:v>介護予防特定施設入居者生活介護</c:v>
                </c:pt>
              </c:strCache>
            </c:strRef>
          </c:cat>
          <c:val>
            <c:numRef>
              <c:f>'給付状況（3-2）'!$G$17:$G$28</c:f>
              <c:numCache>
                <c:formatCode>#,##0_ </c:formatCode>
                <c:ptCount val="12"/>
                <c:pt idx="0">
                  <c:v>0</c:v>
                </c:pt>
                <c:pt idx="1">
                  <c:v>99.419999999999987</c:v>
                </c:pt>
                <c:pt idx="2">
                  <c:v>16963.64</c:v>
                </c:pt>
                <c:pt idx="3">
                  <c:v>3863.67</c:v>
                </c:pt>
                <c:pt idx="4">
                  <c:v>4243.03</c:v>
                </c:pt>
                <c:pt idx="5">
                  <c:v>0</c:v>
                </c:pt>
                <c:pt idx="6">
                  <c:v>78316.949999999983</c:v>
                </c:pt>
                <c:pt idx="7">
                  <c:v>1724.41</c:v>
                </c:pt>
                <c:pt idx="8">
                  <c:v>449.75</c:v>
                </c:pt>
                <c:pt idx="9">
                  <c:v>0</c:v>
                </c:pt>
                <c:pt idx="10">
                  <c:v>25641.710000000003</c:v>
                </c:pt>
                <c:pt idx="11">
                  <c:v>20560.100000000002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646896"/>
        <c:axId val="346642584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'給付状況（3-2）'!$C$17:$D$28</c:f>
              <c:strCache>
                <c:ptCount val="12"/>
                <c:pt idx="0">
                  <c:v>介護予防訪問介護</c:v>
                </c:pt>
                <c:pt idx="1">
                  <c:v>介護予防訪問入浴</c:v>
                </c:pt>
                <c:pt idx="2">
                  <c:v>介護予防訪問看護</c:v>
                </c:pt>
                <c:pt idx="3">
                  <c:v>介護予防訪問リハ</c:v>
                </c:pt>
                <c:pt idx="4">
                  <c:v>介護予防居宅療養管理指導</c:v>
                </c:pt>
                <c:pt idx="5">
                  <c:v>介護予防通所介護</c:v>
                </c:pt>
                <c:pt idx="6">
                  <c:v>介護予防通所リハ</c:v>
                </c:pt>
                <c:pt idx="7">
                  <c:v>介護予防短期入所生活介護</c:v>
                </c:pt>
                <c:pt idx="8">
                  <c:v>介護予防短期入所療養介護（老健）</c:v>
                </c:pt>
                <c:pt idx="9">
                  <c:v>介護予防短期入所療養介護（病院等）</c:v>
                </c:pt>
                <c:pt idx="10">
                  <c:v>介護予防福祉用具貸与</c:v>
                </c:pt>
                <c:pt idx="11">
                  <c:v>介護予防特定施設入居者生活介護</c:v>
                </c:pt>
              </c:strCache>
            </c:strRef>
          </c:cat>
          <c:val>
            <c:numRef>
              <c:f>'給付状況（3-2）'!$E$17:$E$28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543</c:v>
                </c:pt>
                <c:pt idx="3">
                  <c:v>100</c:v>
                </c:pt>
                <c:pt idx="4">
                  <c:v>377</c:v>
                </c:pt>
                <c:pt idx="5">
                  <c:v>0</c:v>
                </c:pt>
                <c:pt idx="6">
                  <c:v>2315</c:v>
                </c:pt>
                <c:pt idx="7">
                  <c:v>40</c:v>
                </c:pt>
                <c:pt idx="8">
                  <c:v>10</c:v>
                </c:pt>
                <c:pt idx="9">
                  <c:v>0</c:v>
                </c:pt>
                <c:pt idx="10">
                  <c:v>4438</c:v>
                </c:pt>
                <c:pt idx="11">
                  <c:v>252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6646112"/>
        <c:axId val="346646504"/>
      </c:lineChart>
      <c:catAx>
        <c:axId val="34664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346646504"/>
        <c:crosses val="autoZero"/>
        <c:auto val="1"/>
        <c:lblAlgn val="ctr"/>
        <c:lblOffset val="100"/>
        <c:noMultiLvlLbl val="0"/>
      </c:catAx>
      <c:valAx>
        <c:axId val="34664650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346646112"/>
        <c:crosses val="autoZero"/>
        <c:crossBetween val="between"/>
      </c:valAx>
      <c:valAx>
        <c:axId val="34664258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346646896"/>
        <c:crosses val="max"/>
        <c:crossBetween val="between"/>
      </c:valAx>
      <c:catAx>
        <c:axId val="346646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66425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0133639224818709"/>
          <c:y val="0.60636969329882728"/>
          <c:w val="0.19231136371496754"/>
          <c:h val="0.1880403061505423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190500</xdr:rowOff>
    </xdr:from>
    <xdr:to>
      <xdr:col>2</xdr:col>
      <xdr:colOff>104775</xdr:colOff>
      <xdr:row>6</xdr:row>
      <xdr:rowOff>142875</xdr:rowOff>
    </xdr:to>
    <xdr:sp macro="" textlink="">
      <xdr:nvSpPr>
        <xdr:cNvPr id="6155" name="Text Box 2"/>
        <xdr:cNvSpPr txBox="1">
          <a:spLocks noChangeArrowheads="1"/>
        </xdr:cNvSpPr>
      </xdr:nvSpPr>
      <xdr:spPr bwMode="auto">
        <a:xfrm>
          <a:off x="1019175" y="18669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390525</xdr:colOff>
      <xdr:row>5</xdr:row>
      <xdr:rowOff>28575</xdr:rowOff>
    </xdr:from>
    <xdr:to>
      <xdr:col>11</xdr:col>
      <xdr:colOff>123825</xdr:colOff>
      <xdr:row>25</xdr:row>
      <xdr:rowOff>28575</xdr:rowOff>
    </xdr:to>
    <xdr:sp macro="" textlink="">
      <xdr:nvSpPr>
        <xdr:cNvPr id="6147" name="AutoShape 3"/>
        <xdr:cNvSpPr>
          <a:spLocks noChangeArrowheads="1"/>
        </xdr:cNvSpPr>
      </xdr:nvSpPr>
      <xdr:spPr bwMode="auto">
        <a:xfrm>
          <a:off x="390525" y="1704975"/>
          <a:ext cx="6924675" cy="47910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  <a:scene3d>
          <a:camera prst="orthographicFront"/>
          <a:lightRig rig="threePt" dir="t"/>
        </a:scene3d>
        <a:sp3d extrusionH="76200" prstMaterial="matte">
          <a:extrusionClr>
            <a:schemeClr val="bg1"/>
          </a:extrusionClr>
        </a:sp3d>
      </xdr:spPr>
      <xdr:txBody>
        <a:bodyPr vertOverflow="clip" wrap="square" lIns="73152" tIns="41148" rIns="73152" bIns="41148" anchor="ctr" upright="1"/>
        <a:lstStyle/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福岡県介護保険広域連合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月次統計報告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（令和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2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年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08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月利用分）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2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39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15</xdr:row>
      <xdr:rowOff>0</xdr:rowOff>
    </xdr:from>
    <xdr:to>
      <xdr:col>8</xdr:col>
      <xdr:colOff>63500</xdr:colOff>
      <xdr:row>38</xdr:row>
      <xdr:rowOff>0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10</xdr:row>
      <xdr:rowOff>9531</xdr:rowOff>
    </xdr:from>
    <xdr:to>
      <xdr:col>4</xdr:col>
      <xdr:colOff>331088</xdr:colOff>
      <xdr:row>18</xdr:row>
      <xdr:rowOff>98685</xdr:rowOff>
    </xdr:to>
    <xdr:graphicFrame macro="">
      <xdr:nvGraphicFramePr>
        <xdr:cNvPr id="3" name="グラフ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361955</xdr:colOff>
      <xdr:row>10</xdr:row>
      <xdr:rowOff>9530</xdr:rowOff>
    </xdr:from>
    <xdr:to>
      <xdr:col>8</xdr:col>
      <xdr:colOff>169674</xdr:colOff>
      <xdr:row>18</xdr:row>
      <xdr:rowOff>99128</xdr:rowOff>
    </xdr:to>
    <xdr:graphicFrame macro="">
      <xdr:nvGraphicFramePr>
        <xdr:cNvPr id="5" name="グラフ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190505</xdr:colOff>
      <xdr:row>10</xdr:row>
      <xdr:rowOff>28581</xdr:rowOff>
    </xdr:from>
    <xdr:to>
      <xdr:col>11</xdr:col>
      <xdr:colOff>635892</xdr:colOff>
      <xdr:row>18</xdr:row>
      <xdr:rowOff>117735</xdr:rowOff>
    </xdr:to>
    <xdr:graphicFrame macro="">
      <xdr:nvGraphicFramePr>
        <xdr:cNvPr id="6" name="グラフ 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12</xdr:col>
      <xdr:colOff>0</xdr:colOff>
      <xdr:row>45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11</xdr:col>
      <xdr:colOff>0</xdr:colOff>
      <xdr:row>29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11</xdr:col>
      <xdr:colOff>0</xdr:colOff>
      <xdr:row>47</xdr:row>
      <xdr:rowOff>0</xdr:rowOff>
    </xdr:to>
    <xdr:graphicFrame macro="">
      <xdr:nvGraphicFramePr>
        <xdr:cNvPr id="28" name="グラフ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1</xdr:rowOff>
    </xdr:from>
    <xdr:to>
      <xdr:col>8</xdr:col>
      <xdr:colOff>0</xdr:colOff>
      <xdr:row>56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8</xdr:col>
      <xdr:colOff>0</xdr:colOff>
      <xdr:row>67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56</xdr:row>
      <xdr:rowOff>104775</xdr:rowOff>
    </xdr:from>
    <xdr:to>
      <xdr:col>7</xdr:col>
      <xdr:colOff>47625</xdr:colOff>
      <xdr:row>57</xdr:row>
      <xdr:rowOff>152400</xdr:rowOff>
    </xdr:to>
    <xdr:sp macro="" textlink="">
      <xdr:nvSpPr>
        <xdr:cNvPr id="4" name="テキスト ボックス 3"/>
        <xdr:cNvSpPr txBox="1"/>
      </xdr:nvSpPr>
      <xdr:spPr>
        <a:xfrm>
          <a:off x="5124450" y="12734925"/>
          <a:ext cx="6477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78</xdr:row>
      <xdr:rowOff>0</xdr:rowOff>
    </xdr:from>
    <xdr:to>
      <xdr:col>4</xdr:col>
      <xdr:colOff>0</xdr:colOff>
      <xdr:row>85</xdr:row>
      <xdr:rowOff>253999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78</xdr:row>
      <xdr:rowOff>0</xdr:rowOff>
    </xdr:from>
    <xdr:to>
      <xdr:col>8</xdr:col>
      <xdr:colOff>0</xdr:colOff>
      <xdr:row>85</xdr:row>
      <xdr:rowOff>253999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180974</xdr:colOff>
      <xdr:row>67</xdr:row>
      <xdr:rowOff>1</xdr:rowOff>
    </xdr:from>
    <xdr:to>
      <xdr:col>7</xdr:col>
      <xdr:colOff>962024</xdr:colOff>
      <xdr:row>78</xdr:row>
      <xdr:rowOff>1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619125</xdr:colOff>
      <xdr:row>45</xdr:row>
      <xdr:rowOff>114300</xdr:rowOff>
    </xdr:from>
    <xdr:to>
      <xdr:col>7</xdr:col>
      <xdr:colOff>323850</xdr:colOff>
      <xdr:row>46</xdr:row>
      <xdr:rowOff>161925</xdr:rowOff>
    </xdr:to>
    <xdr:sp macro="" textlink="">
      <xdr:nvSpPr>
        <xdr:cNvPr id="9" name="テキスト ボックス 8"/>
        <xdr:cNvSpPr txBox="1"/>
      </xdr:nvSpPr>
      <xdr:spPr>
        <a:xfrm>
          <a:off x="5381625" y="10020300"/>
          <a:ext cx="6667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171450</xdr:colOff>
      <xdr:row>67</xdr:row>
      <xdr:rowOff>114300</xdr:rowOff>
    </xdr:from>
    <xdr:to>
      <xdr:col>2</xdr:col>
      <xdr:colOff>95250</xdr:colOff>
      <xdr:row>68</xdr:row>
      <xdr:rowOff>161925</xdr:rowOff>
    </xdr:to>
    <xdr:sp macro="" textlink="">
      <xdr:nvSpPr>
        <xdr:cNvPr id="10" name="テキスト ボックス 9"/>
        <xdr:cNvSpPr txBox="1"/>
      </xdr:nvSpPr>
      <xdr:spPr>
        <a:xfrm>
          <a:off x="171450" y="15468600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295274</xdr:colOff>
      <xdr:row>67</xdr:row>
      <xdr:rowOff>95250</xdr:rowOff>
    </xdr:from>
    <xdr:to>
      <xdr:col>6</xdr:col>
      <xdr:colOff>952499</xdr:colOff>
      <xdr:row>68</xdr:row>
      <xdr:rowOff>142875</xdr:rowOff>
    </xdr:to>
    <xdr:sp macro="" textlink="">
      <xdr:nvSpPr>
        <xdr:cNvPr id="11" name="テキスト ボックス 10"/>
        <xdr:cNvSpPr txBox="1"/>
      </xdr:nvSpPr>
      <xdr:spPr>
        <a:xfrm>
          <a:off x="5057774" y="15449550"/>
          <a:ext cx="657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95250</xdr:colOff>
      <xdr:row>56</xdr:row>
      <xdr:rowOff>123825</xdr:rowOff>
    </xdr:from>
    <xdr:to>
      <xdr:col>2</xdr:col>
      <xdr:colOff>19050</xdr:colOff>
      <xdr:row>57</xdr:row>
      <xdr:rowOff>171450</xdr:rowOff>
    </xdr:to>
    <xdr:sp macro="" textlink="">
      <xdr:nvSpPr>
        <xdr:cNvPr id="14" name="テキスト ボックス 13"/>
        <xdr:cNvSpPr txBox="1"/>
      </xdr:nvSpPr>
      <xdr:spPr>
        <a:xfrm>
          <a:off x="95250" y="12753975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0.00133</cdr:x>
      <cdr:y>0.04254</cdr:y>
    </cdr:from>
    <cdr:to>
      <cdr:x>0.07467</cdr:x>
      <cdr:y>0.15093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8652" y="115889"/>
          <a:ext cx="477123" cy="295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（人）</a:t>
          </a:r>
          <a:endParaRPr lang="en-US" altLang="en-US" sz="9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15</xdr:row>
      <xdr:rowOff>0</xdr:rowOff>
    </xdr:from>
    <xdr:to>
      <xdr:col>9</xdr:col>
      <xdr:colOff>0</xdr:colOff>
      <xdr:row>26</xdr:row>
      <xdr:rowOff>130175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15</xdr:row>
      <xdr:rowOff>190500</xdr:rowOff>
    </xdr:from>
    <xdr:to>
      <xdr:col>2</xdr:col>
      <xdr:colOff>104775</xdr:colOff>
      <xdr:row>16</xdr:row>
      <xdr:rowOff>171450</xdr:rowOff>
    </xdr:to>
    <xdr:sp macro="" textlink="">
      <xdr:nvSpPr>
        <xdr:cNvPr id="3" name="テキスト ボックス 2"/>
        <xdr:cNvSpPr txBox="1"/>
      </xdr:nvSpPr>
      <xdr:spPr>
        <a:xfrm>
          <a:off x="228600" y="36995100"/>
          <a:ext cx="4762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523875</xdr:colOff>
      <xdr:row>15</xdr:row>
      <xdr:rowOff>171450</xdr:rowOff>
    </xdr:from>
    <xdr:to>
      <xdr:col>7</xdr:col>
      <xdr:colOff>314325</xdr:colOff>
      <xdr:row>16</xdr:row>
      <xdr:rowOff>161925</xdr:rowOff>
    </xdr:to>
    <xdr:sp macro="" textlink="">
      <xdr:nvSpPr>
        <xdr:cNvPr id="4" name="テキスト ボックス 3"/>
        <xdr:cNvSpPr txBox="1"/>
      </xdr:nvSpPr>
      <xdr:spPr>
        <a:xfrm>
          <a:off x="4638675" y="4038600"/>
          <a:ext cx="4762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685799</xdr:colOff>
      <xdr:row>39</xdr:row>
      <xdr:rowOff>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35</xdr:row>
      <xdr:rowOff>57150</xdr:rowOff>
    </xdr:from>
    <xdr:to>
      <xdr:col>2</xdr:col>
      <xdr:colOff>609600</xdr:colOff>
      <xdr:row>36</xdr:row>
      <xdr:rowOff>95250</xdr:rowOff>
    </xdr:to>
    <xdr:sp macro="" textlink="$H$4">
      <xdr:nvSpPr>
        <xdr:cNvPr id="6" name="テキスト ボックス 5"/>
        <xdr:cNvSpPr txBox="1"/>
      </xdr:nvSpPr>
      <xdr:spPr>
        <a:xfrm>
          <a:off x="1362075" y="8877300"/>
          <a:ext cx="6191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7615B8C-C567-4257-9BA0-63F355A8FDF8}" type="TxLink">
            <a:rPr kumimoji="1" lang="ja-JP" altLang="en-US" sz="1100"/>
            <a:pPr/>
            <a:t>36.2%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504825</xdr:colOff>
      <xdr:row>33</xdr:row>
      <xdr:rowOff>238125</xdr:rowOff>
    </xdr:from>
    <xdr:to>
      <xdr:col>3</xdr:col>
      <xdr:colOff>495300</xdr:colOff>
      <xdr:row>35</xdr:row>
      <xdr:rowOff>28575</xdr:rowOff>
    </xdr:to>
    <xdr:sp macro="" textlink="$H$5">
      <xdr:nvSpPr>
        <xdr:cNvPr id="7" name="テキスト ボックス 6"/>
        <xdr:cNvSpPr txBox="1"/>
      </xdr:nvSpPr>
      <xdr:spPr>
        <a:xfrm>
          <a:off x="1876425" y="8562975"/>
          <a:ext cx="6762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C477EFA-86A1-4083-9A8E-236F41060D3B}" type="TxLink">
            <a:rPr kumimoji="1" lang="ja-JP" altLang="en-US" sz="1100"/>
            <a:pPr/>
            <a:t>27.1%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428625</xdr:colOff>
      <xdr:row>32</xdr:row>
      <xdr:rowOff>123825</xdr:rowOff>
    </xdr:from>
    <xdr:to>
      <xdr:col>4</xdr:col>
      <xdr:colOff>400050</xdr:colOff>
      <xdr:row>33</xdr:row>
      <xdr:rowOff>161925</xdr:rowOff>
    </xdr:to>
    <xdr:sp macro="" textlink="$H$6">
      <xdr:nvSpPr>
        <xdr:cNvPr id="8" name="テキスト ボックス 7"/>
        <xdr:cNvSpPr txBox="1"/>
      </xdr:nvSpPr>
      <xdr:spPr>
        <a:xfrm>
          <a:off x="2486025" y="82010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F9F741-ADBF-4CCD-A26B-8377429F69B2}" type="TxLink">
            <a:rPr kumimoji="1" lang="ja-JP" altLang="en-US" sz="1100"/>
            <a:pPr/>
            <a:t>54.8%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314325</xdr:colOff>
      <xdr:row>31</xdr:row>
      <xdr:rowOff>180975</xdr:rowOff>
    </xdr:from>
    <xdr:to>
      <xdr:col>5</xdr:col>
      <xdr:colOff>285750</xdr:colOff>
      <xdr:row>32</xdr:row>
      <xdr:rowOff>219075</xdr:rowOff>
    </xdr:to>
    <xdr:sp macro="" textlink="$H$7">
      <xdr:nvSpPr>
        <xdr:cNvPr id="9" name="テキスト ボックス 8"/>
        <xdr:cNvSpPr txBox="1"/>
      </xdr:nvSpPr>
      <xdr:spPr>
        <a:xfrm>
          <a:off x="3067050" y="80105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FAD5590-2EC3-4565-9466-286E1C5DB9DD}" type="TxLink">
            <a:rPr kumimoji="1" lang="ja-JP" altLang="en-US" sz="1100"/>
            <a:pPr/>
            <a:t>59.2%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200025</xdr:colOff>
      <xdr:row>30</xdr:row>
      <xdr:rowOff>66675</xdr:rowOff>
    </xdr:from>
    <xdr:to>
      <xdr:col>6</xdr:col>
      <xdr:colOff>171450</xdr:colOff>
      <xdr:row>31</xdr:row>
      <xdr:rowOff>104775</xdr:rowOff>
    </xdr:to>
    <xdr:sp macro="" textlink="$H$8">
      <xdr:nvSpPr>
        <xdr:cNvPr id="10" name="テキスト ボックス 9"/>
        <xdr:cNvSpPr txBox="1"/>
      </xdr:nvSpPr>
      <xdr:spPr>
        <a:xfrm>
          <a:off x="3648075" y="764857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BFA4D1-900D-4B93-8E42-3A19D13AC82A}" type="TxLink">
            <a:rPr kumimoji="1" lang="ja-JP" altLang="en-US" sz="1100"/>
            <a:pPr/>
            <a:t>55.6%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29</xdr:row>
      <xdr:rowOff>85725</xdr:rowOff>
    </xdr:from>
    <xdr:to>
      <xdr:col>7</xdr:col>
      <xdr:colOff>114300</xdr:colOff>
      <xdr:row>30</xdr:row>
      <xdr:rowOff>123825</xdr:rowOff>
    </xdr:to>
    <xdr:sp macro="" textlink="$H$9">
      <xdr:nvSpPr>
        <xdr:cNvPr id="11" name="テキスト ボックス 10"/>
        <xdr:cNvSpPr txBox="1"/>
      </xdr:nvSpPr>
      <xdr:spPr>
        <a:xfrm>
          <a:off x="4238625" y="7419975"/>
          <a:ext cx="7143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044E44-8F5E-4B7B-8CCC-DEEEC5A41022}" type="TxLink">
            <a:rPr kumimoji="1" lang="ja-JP" altLang="en-US" sz="1100"/>
            <a:pPr/>
            <a:t>60.1%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657225</xdr:colOff>
      <xdr:row>28</xdr:row>
      <xdr:rowOff>85725</xdr:rowOff>
    </xdr:from>
    <xdr:to>
      <xdr:col>7</xdr:col>
      <xdr:colOff>723900</xdr:colOff>
      <xdr:row>29</xdr:row>
      <xdr:rowOff>123825</xdr:rowOff>
    </xdr:to>
    <xdr:sp macro="" textlink="$H$10">
      <xdr:nvSpPr>
        <xdr:cNvPr id="12" name="テキスト ボックス 11"/>
        <xdr:cNvSpPr txBox="1"/>
      </xdr:nvSpPr>
      <xdr:spPr>
        <a:xfrm>
          <a:off x="4800600" y="7172325"/>
          <a:ext cx="7620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43EAB7E-9B0B-4E19-A402-0202FCA1F54B}" type="TxLink">
            <a:rPr kumimoji="1" lang="ja-JP" altLang="en-US" sz="1100"/>
            <a:pPr/>
            <a:t>57.5%</a:t>
          </a:fld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K47"/>
  <sheetViews>
    <sheetView tabSelected="1" view="pageBreakPreview" zoomScale="75" zoomScaleNormal="75" zoomScaleSheetLayoutView="75" workbookViewId="0"/>
  </sheetViews>
  <sheetFormatPr defaultRowHeight="13.5" x14ac:dyDescent="0.15"/>
  <cols>
    <col min="1" max="1" width="9" style="1"/>
    <col min="2" max="2" width="4.375" style="1" customWidth="1"/>
    <col min="3" max="16384" width="9" style="1"/>
  </cols>
  <sheetData>
    <row r="1" spans="3:10" ht="35.25" customHeight="1" x14ac:dyDescent="0.15">
      <c r="J1" s="3"/>
    </row>
    <row r="2" spans="3:10" ht="22.5" customHeight="1" x14ac:dyDescent="0.15"/>
    <row r="3" spans="3:10" s="2" customFormat="1" ht="25.5" customHeight="1" x14ac:dyDescent="0.15"/>
    <row r="4" spans="3:10" ht="21.95" customHeight="1" x14ac:dyDescent="0.15"/>
    <row r="5" spans="3:10" ht="27" customHeight="1" x14ac:dyDescent="0.15">
      <c r="C5" s="4"/>
    </row>
    <row r="6" spans="3:10" ht="21.95" customHeight="1" x14ac:dyDescent="0.15"/>
    <row r="7" spans="3:10" ht="21.95" customHeight="1" x14ac:dyDescent="0.15"/>
    <row r="8" spans="3:10" ht="21.95" customHeight="1" x14ac:dyDescent="0.15"/>
    <row r="9" spans="3:10" ht="21.95" customHeight="1" x14ac:dyDescent="0.15"/>
    <row r="10" spans="3:10" ht="21.95" customHeight="1" x14ac:dyDescent="0.15"/>
    <row r="11" spans="3:10" ht="21.95" customHeight="1" x14ac:dyDescent="0.15"/>
    <row r="12" spans="3:10" ht="21.95" customHeight="1" x14ac:dyDescent="0.15"/>
    <row r="13" spans="3:10" ht="21.95" customHeight="1" x14ac:dyDescent="0.15"/>
    <row r="14" spans="3:10" ht="21.95" customHeight="1" x14ac:dyDescent="0.15"/>
    <row r="15" spans="3:10" ht="21.95" customHeight="1" x14ac:dyDescent="0.15"/>
    <row r="16" spans="3:10" ht="21.95" customHeight="1" x14ac:dyDescent="0.15"/>
    <row r="17" ht="21.95" customHeight="1" x14ac:dyDescent="0.15"/>
    <row r="18" ht="21.95" customHeight="1" x14ac:dyDescent="0.15"/>
    <row r="35" spans="2:11" ht="24.95" customHeight="1" x14ac:dyDescent="0.15"/>
    <row r="36" spans="2:11" ht="24.95" customHeight="1" x14ac:dyDescent="0.15">
      <c r="B36" s="9" t="s">
        <v>4</v>
      </c>
      <c r="C36" s="10"/>
    </row>
    <row r="37" spans="2:11" ht="24.95" customHeight="1" x14ac:dyDescent="0.15">
      <c r="B37" s="9" t="s">
        <v>37</v>
      </c>
      <c r="C37" s="10"/>
    </row>
    <row r="38" spans="2:11" ht="24.95" customHeight="1" x14ac:dyDescent="0.15">
      <c r="B38" s="9" t="s">
        <v>5</v>
      </c>
      <c r="C38" s="10"/>
    </row>
    <row r="39" spans="2:11" ht="24.95" customHeight="1" x14ac:dyDescent="0.15">
      <c r="C39" s="12" t="s">
        <v>41</v>
      </c>
    </row>
    <row r="40" spans="2:11" ht="24.95" customHeight="1" x14ac:dyDescent="0.15">
      <c r="B40" s="9" t="s">
        <v>38</v>
      </c>
      <c r="C40" s="10"/>
      <c r="D40" s="8"/>
      <c r="E40" s="7"/>
      <c r="F40" s="7"/>
      <c r="G40" s="7"/>
      <c r="H40" s="7"/>
      <c r="I40" s="7"/>
      <c r="J40" s="7"/>
      <c r="K40" s="6"/>
    </row>
    <row r="41" spans="2:11" ht="24.95" customHeight="1" x14ac:dyDescent="0.15">
      <c r="B41" s="11"/>
      <c r="C41" s="12" t="s">
        <v>142</v>
      </c>
      <c r="D41" s="7"/>
      <c r="E41" s="7"/>
      <c r="F41" s="7"/>
      <c r="G41" s="7"/>
      <c r="H41" s="7"/>
      <c r="I41" s="7"/>
      <c r="J41" s="7"/>
      <c r="K41" s="6"/>
    </row>
    <row r="42" spans="2:11" ht="24.95" customHeight="1" x14ac:dyDescent="0.15">
      <c r="B42" s="11"/>
      <c r="C42" s="12" t="s">
        <v>6</v>
      </c>
      <c r="D42" s="7"/>
      <c r="E42" s="7"/>
      <c r="F42" s="7"/>
      <c r="G42" s="7"/>
      <c r="H42" s="7"/>
      <c r="I42" s="7"/>
      <c r="J42" s="7"/>
      <c r="K42" s="6"/>
    </row>
    <row r="43" spans="2:11" ht="24.95" customHeight="1" x14ac:dyDescent="0.15">
      <c r="B43" s="11"/>
      <c r="C43" s="12" t="s">
        <v>7</v>
      </c>
      <c r="D43" s="7"/>
      <c r="E43" s="7"/>
      <c r="F43" s="7"/>
      <c r="G43" s="7"/>
      <c r="H43" s="7"/>
      <c r="I43" s="7"/>
      <c r="J43" s="7"/>
      <c r="K43" s="6"/>
    </row>
    <row r="44" spans="2:11" ht="24.95" customHeight="1" x14ac:dyDescent="0.15">
      <c r="B44" s="5"/>
      <c r="D44" s="7"/>
      <c r="E44" s="7"/>
      <c r="F44" s="7"/>
      <c r="G44" s="7"/>
      <c r="H44" s="7"/>
      <c r="I44" s="7"/>
      <c r="J44" s="7"/>
      <c r="K44" s="6"/>
    </row>
    <row r="45" spans="2:11" ht="24.95" customHeight="1" x14ac:dyDescent="0.15">
      <c r="B45" s="5"/>
      <c r="C45" s="7"/>
      <c r="D45" s="7"/>
      <c r="E45" s="7"/>
      <c r="F45" s="7"/>
      <c r="G45" s="7"/>
      <c r="H45" s="7"/>
      <c r="I45" s="7"/>
      <c r="J45" s="7"/>
      <c r="K45" s="6"/>
    </row>
    <row r="46" spans="2:11" ht="24.95" customHeight="1" x14ac:dyDescent="0.15"/>
    <row r="47" spans="2:11" ht="24.95" customHeight="1" x14ac:dyDescent="0.15"/>
  </sheetData>
  <phoneticPr fontId="2"/>
  <pageMargins left="0.39" right="0.25" top="0.32" bottom="0.3" header="0.19" footer="0.23"/>
  <pageSetup paperSize="9" scale="9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 summaryRight="0"/>
  </sheetPr>
  <dimension ref="A1:L137"/>
  <sheetViews>
    <sheetView zoomScaleNormal="100" workbookViewId="0"/>
  </sheetViews>
  <sheetFormatPr defaultRowHeight="13.5" x14ac:dyDescent="0.15"/>
  <cols>
    <col min="1" max="1" width="2.625" style="14" customWidth="1"/>
    <col min="2" max="2" width="18.25" style="14" customWidth="1"/>
    <col min="3" max="3" width="13.625" style="14" customWidth="1"/>
    <col min="4" max="4" width="12.625" style="14" customWidth="1"/>
    <col min="5" max="6" width="10.625" style="14" customWidth="1"/>
    <col min="7" max="7" width="12.625" style="14" customWidth="1"/>
    <col min="8" max="8" width="10.625" style="14" customWidth="1"/>
    <col min="9" max="9" width="2.625" style="14" customWidth="1"/>
    <col min="10" max="12" width="0" style="14" hidden="1" customWidth="1"/>
    <col min="13" max="16384" width="9" style="14"/>
  </cols>
  <sheetData>
    <row r="1" spans="1:12" ht="20.100000000000001" customHeight="1" x14ac:dyDescent="0.15">
      <c r="A1" s="13" t="s">
        <v>11</v>
      </c>
    </row>
    <row r="2" spans="1:12" ht="14.1" customHeight="1" x14ac:dyDescent="0.15">
      <c r="G2" s="25" t="s">
        <v>36</v>
      </c>
      <c r="H2" s="25"/>
    </row>
    <row r="3" spans="1:12" ht="20.100000000000001" customHeight="1" x14ac:dyDescent="0.15">
      <c r="B3" s="15"/>
      <c r="C3" s="186" t="s">
        <v>0</v>
      </c>
      <c r="D3" s="188" t="s">
        <v>12</v>
      </c>
      <c r="E3" s="20"/>
      <c r="F3" s="21"/>
      <c r="G3" s="186" t="s">
        <v>13</v>
      </c>
      <c r="H3" s="186" t="s">
        <v>14</v>
      </c>
      <c r="I3" s="27"/>
    </row>
    <row r="4" spans="1:12" ht="20.100000000000001" customHeight="1" thickBot="1" x14ac:dyDescent="0.2">
      <c r="B4" s="16"/>
      <c r="C4" s="187"/>
      <c r="D4" s="189"/>
      <c r="E4" s="22" t="s">
        <v>15</v>
      </c>
      <c r="F4" s="23" t="s">
        <v>16</v>
      </c>
      <c r="G4" s="187"/>
      <c r="H4" s="187"/>
      <c r="I4" s="27"/>
      <c r="J4" s="28" t="s">
        <v>26</v>
      </c>
      <c r="K4" s="25" t="s">
        <v>40</v>
      </c>
      <c r="L4" s="25" t="s">
        <v>39</v>
      </c>
    </row>
    <row r="5" spans="1:12" ht="20.100000000000001" customHeight="1" thickTop="1" thickBot="1" x14ac:dyDescent="0.2">
      <c r="B5" s="17" t="s">
        <v>17</v>
      </c>
      <c r="C5" s="29">
        <f>SUM(C6:C13)</f>
        <v>701808</v>
      </c>
      <c r="D5" s="30">
        <f>SUM(E5:F5)</f>
        <v>220314</v>
      </c>
      <c r="E5" s="31">
        <f>SUM(E6:E13)</f>
        <v>110543</v>
      </c>
      <c r="F5" s="32">
        <f t="shared" ref="F5:G5" si="0">SUM(F6:F13)</f>
        <v>109771</v>
      </c>
      <c r="G5" s="29">
        <f t="shared" si="0"/>
        <v>218820</v>
      </c>
      <c r="H5" s="33">
        <f>D5/C5</f>
        <v>0.31392346624717871</v>
      </c>
      <c r="I5" s="26"/>
      <c r="J5" s="24">
        <f t="shared" ref="J5:J13" si="1">C5-D5-G5</f>
        <v>262674</v>
      </c>
      <c r="K5" s="58">
        <f>E5/C5</f>
        <v>0.15751174110297972</v>
      </c>
      <c r="L5" s="58">
        <f>F5/C5</f>
        <v>0.15641172514419899</v>
      </c>
    </row>
    <row r="6" spans="1:12" ht="20.100000000000001" customHeight="1" thickTop="1" x14ac:dyDescent="0.15">
      <c r="B6" s="18" t="s">
        <v>18</v>
      </c>
      <c r="C6" s="34">
        <v>187590</v>
      </c>
      <c r="D6" s="35">
        <f t="shared" ref="D6:D13" si="2">SUM(E6:F6)</f>
        <v>45228</v>
      </c>
      <c r="E6" s="36">
        <v>24368</v>
      </c>
      <c r="F6" s="37">
        <v>20860</v>
      </c>
      <c r="G6" s="34">
        <v>61376</v>
      </c>
      <c r="H6" s="38">
        <f t="shared" ref="H6:H13" si="3">D6/C6</f>
        <v>0.24110027186950264</v>
      </c>
      <c r="I6" s="26"/>
      <c r="J6" s="24">
        <f t="shared" si="1"/>
        <v>80986</v>
      </c>
      <c r="K6" s="58">
        <f t="shared" ref="K6:K13" si="4">E6/C6</f>
        <v>0.12990031451569914</v>
      </c>
      <c r="L6" s="58">
        <f t="shared" ref="L6:L13" si="5">F6/C6</f>
        <v>0.1111999573538035</v>
      </c>
    </row>
    <row r="7" spans="1:12" ht="20.100000000000001" customHeight="1" x14ac:dyDescent="0.15">
      <c r="B7" s="19" t="s">
        <v>19</v>
      </c>
      <c r="C7" s="39">
        <v>92856</v>
      </c>
      <c r="D7" s="40">
        <f t="shared" si="2"/>
        <v>30586</v>
      </c>
      <c r="E7" s="41">
        <v>15009</v>
      </c>
      <c r="F7" s="42">
        <v>15577</v>
      </c>
      <c r="G7" s="39">
        <v>28773</v>
      </c>
      <c r="H7" s="43">
        <f t="shared" si="3"/>
        <v>0.32939174635995522</v>
      </c>
      <c r="I7" s="26"/>
      <c r="J7" s="24">
        <f t="shared" si="1"/>
        <v>33497</v>
      </c>
      <c r="K7" s="58">
        <f t="shared" si="4"/>
        <v>0.16163737399844921</v>
      </c>
      <c r="L7" s="58">
        <f t="shared" si="5"/>
        <v>0.16775437236150598</v>
      </c>
    </row>
    <row r="8" spans="1:12" ht="20.100000000000001" customHeight="1" x14ac:dyDescent="0.15">
      <c r="B8" s="19" t="s">
        <v>20</v>
      </c>
      <c r="C8" s="39">
        <v>50705</v>
      </c>
      <c r="D8" s="40">
        <f t="shared" si="2"/>
        <v>18821</v>
      </c>
      <c r="E8" s="41">
        <v>9419</v>
      </c>
      <c r="F8" s="42">
        <v>9402</v>
      </c>
      <c r="G8" s="39">
        <v>15012</v>
      </c>
      <c r="H8" s="43">
        <f t="shared" si="3"/>
        <v>0.37118627354304307</v>
      </c>
      <c r="I8" s="26"/>
      <c r="J8" s="24">
        <f t="shared" si="1"/>
        <v>16872</v>
      </c>
      <c r="K8" s="58">
        <f t="shared" si="4"/>
        <v>0.18576077309929986</v>
      </c>
      <c r="L8" s="58">
        <f t="shared" si="5"/>
        <v>0.18542550044374323</v>
      </c>
    </row>
    <row r="9" spans="1:12" ht="20.100000000000001" customHeight="1" x14ac:dyDescent="0.15">
      <c r="B9" s="19" t="s">
        <v>21</v>
      </c>
      <c r="C9" s="39">
        <v>32038</v>
      </c>
      <c r="D9" s="40">
        <f t="shared" si="2"/>
        <v>9856</v>
      </c>
      <c r="E9" s="41">
        <v>5139</v>
      </c>
      <c r="F9" s="42">
        <v>4717</v>
      </c>
      <c r="G9" s="39">
        <v>10139</v>
      </c>
      <c r="H9" s="43">
        <f t="shared" si="3"/>
        <v>0.3076346838129721</v>
      </c>
      <c r="I9" s="26"/>
      <c r="J9" s="24">
        <f t="shared" si="1"/>
        <v>12043</v>
      </c>
      <c r="K9" s="58">
        <f t="shared" si="4"/>
        <v>0.16040327111555028</v>
      </c>
      <c r="L9" s="58">
        <f t="shared" si="5"/>
        <v>0.14723141269742182</v>
      </c>
    </row>
    <row r="10" spans="1:12" ht="20.100000000000001" customHeight="1" x14ac:dyDescent="0.15">
      <c r="B10" s="19" t="s">
        <v>22</v>
      </c>
      <c r="C10" s="39">
        <v>44866</v>
      </c>
      <c r="D10" s="40">
        <f t="shared" si="2"/>
        <v>14447</v>
      </c>
      <c r="E10" s="41">
        <v>7062</v>
      </c>
      <c r="F10" s="42">
        <v>7385</v>
      </c>
      <c r="G10" s="39">
        <v>13857</v>
      </c>
      <c r="H10" s="43">
        <f t="shared" si="3"/>
        <v>0.32200329871171934</v>
      </c>
      <c r="I10" s="26"/>
      <c r="J10" s="24">
        <f t="shared" si="1"/>
        <v>16562</v>
      </c>
      <c r="K10" s="58">
        <f t="shared" si="4"/>
        <v>0.15740204163509117</v>
      </c>
      <c r="L10" s="58">
        <f t="shared" si="5"/>
        <v>0.16460125707662818</v>
      </c>
    </row>
    <row r="11" spans="1:12" ht="20.100000000000001" customHeight="1" x14ac:dyDescent="0.15">
      <c r="B11" s="19" t="s">
        <v>23</v>
      </c>
      <c r="C11" s="39">
        <v>99067</v>
      </c>
      <c r="D11" s="40">
        <f t="shared" si="2"/>
        <v>31418</v>
      </c>
      <c r="E11" s="41">
        <v>15202</v>
      </c>
      <c r="F11" s="42">
        <v>16216</v>
      </c>
      <c r="G11" s="39">
        <v>31816</v>
      </c>
      <c r="H11" s="43">
        <f t="shared" si="3"/>
        <v>0.31713890599291389</v>
      </c>
      <c r="I11" s="26"/>
      <c r="J11" s="24">
        <f t="shared" si="1"/>
        <v>35833</v>
      </c>
      <c r="K11" s="58">
        <f t="shared" si="4"/>
        <v>0.15345170440207132</v>
      </c>
      <c r="L11" s="58">
        <f t="shared" si="5"/>
        <v>0.16368720159084257</v>
      </c>
    </row>
    <row r="12" spans="1:12" ht="20.100000000000001" customHeight="1" x14ac:dyDescent="0.15">
      <c r="B12" s="19" t="s">
        <v>24</v>
      </c>
      <c r="C12" s="39">
        <v>136837</v>
      </c>
      <c r="D12" s="40">
        <f t="shared" si="2"/>
        <v>49488</v>
      </c>
      <c r="E12" s="41">
        <v>24799</v>
      </c>
      <c r="F12" s="42">
        <v>24689</v>
      </c>
      <c r="G12" s="39">
        <v>40450</v>
      </c>
      <c r="H12" s="43">
        <f t="shared" si="3"/>
        <v>0.36165656949509273</v>
      </c>
      <c r="I12" s="26"/>
      <c r="J12" s="24">
        <f t="shared" si="1"/>
        <v>46899</v>
      </c>
      <c r="K12" s="58">
        <f t="shared" si="4"/>
        <v>0.18123022281985135</v>
      </c>
      <c r="L12" s="58">
        <f t="shared" si="5"/>
        <v>0.18042634667524135</v>
      </c>
    </row>
    <row r="13" spans="1:12" ht="20.100000000000001" customHeight="1" x14ac:dyDescent="0.15">
      <c r="B13" s="19" t="s">
        <v>25</v>
      </c>
      <c r="C13" s="39">
        <v>57849</v>
      </c>
      <c r="D13" s="40">
        <f t="shared" si="2"/>
        <v>20470</v>
      </c>
      <c r="E13" s="41">
        <v>9545</v>
      </c>
      <c r="F13" s="42">
        <v>10925</v>
      </c>
      <c r="G13" s="39">
        <v>17397</v>
      </c>
      <c r="H13" s="43">
        <f t="shared" si="3"/>
        <v>0.35385227056647478</v>
      </c>
      <c r="I13" s="26"/>
      <c r="J13" s="24">
        <f t="shared" si="1"/>
        <v>19982</v>
      </c>
      <c r="K13" s="58">
        <f t="shared" si="4"/>
        <v>0.16499853065740117</v>
      </c>
      <c r="L13" s="58">
        <f t="shared" si="5"/>
        <v>0.18885373990907361</v>
      </c>
    </row>
    <row r="14" spans="1:12" ht="20.100000000000001" customHeight="1" x14ac:dyDescent="0.15"/>
    <row r="15" spans="1:12" ht="20.100000000000001" customHeight="1" x14ac:dyDescent="0.15"/>
    <row r="16" spans="1:12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  <row r="28" ht="20.100000000000001" customHeight="1" x14ac:dyDescent="0.15"/>
    <row r="29" ht="20.100000000000001" customHeight="1" x14ac:dyDescent="0.15"/>
    <row r="30" ht="20.100000000000001" customHeight="1" x14ac:dyDescent="0.15"/>
    <row r="31" ht="20.100000000000001" customHeight="1" x14ac:dyDescent="0.15"/>
    <row r="3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</sheetData>
  <mergeCells count="4">
    <mergeCell ref="C3:C4"/>
    <mergeCell ref="D3:D4"/>
    <mergeCell ref="G3:G4"/>
    <mergeCell ref="H3:H4"/>
  </mergeCells>
  <phoneticPr fontId="2"/>
  <pageMargins left="0.51181102362204722" right="0.51181102362204722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224"/>
  <sheetViews>
    <sheetView zoomScaleNormal="100" workbookViewId="0"/>
  </sheetViews>
  <sheetFormatPr defaultRowHeight="13.5" x14ac:dyDescent="0.15"/>
  <cols>
    <col min="1" max="1" width="2.625" style="14" customWidth="1"/>
    <col min="2" max="2" width="2.875" style="14" customWidth="1"/>
    <col min="3" max="3" width="12.75" style="14" customWidth="1"/>
    <col min="4" max="12" width="8.375" style="14" customWidth="1"/>
    <col min="13" max="13" width="2.625" style="14" customWidth="1"/>
    <col min="14" max="16384" width="9" style="14"/>
  </cols>
  <sheetData>
    <row r="1" spans="1:12" ht="20.100000000000001" customHeight="1" x14ac:dyDescent="0.15">
      <c r="A1" s="13" t="s">
        <v>43</v>
      </c>
      <c r="B1" s="13"/>
    </row>
    <row r="2" spans="1:12" ht="14.1" customHeight="1" x14ac:dyDescent="0.15">
      <c r="K2" s="44" t="s">
        <v>2</v>
      </c>
    </row>
    <row r="3" spans="1:12" ht="20.100000000000001" customHeight="1" x14ac:dyDescent="0.15">
      <c r="B3" s="120"/>
      <c r="C3" s="112"/>
      <c r="D3" s="113" t="s">
        <v>27</v>
      </c>
      <c r="E3" s="114" t="s">
        <v>28</v>
      </c>
      <c r="F3" s="114" t="s">
        <v>29</v>
      </c>
      <c r="G3" s="114" t="s">
        <v>30</v>
      </c>
      <c r="H3" s="114" t="s">
        <v>31</v>
      </c>
      <c r="I3" s="114" t="s">
        <v>32</v>
      </c>
      <c r="J3" s="113" t="s">
        <v>33</v>
      </c>
      <c r="K3" s="115" t="s">
        <v>34</v>
      </c>
      <c r="L3" s="116" t="s">
        <v>1</v>
      </c>
    </row>
    <row r="4" spans="1:12" ht="20.100000000000001" customHeight="1" x14ac:dyDescent="0.15">
      <c r="B4" s="190" t="s">
        <v>67</v>
      </c>
      <c r="C4" s="191"/>
      <c r="D4" s="45">
        <f>SUM(D5:D7)</f>
        <v>7348</v>
      </c>
      <c r="E4" s="46">
        <f t="shared" ref="E4:K4" si="0">SUM(E5:E7)</f>
        <v>5405</v>
      </c>
      <c r="F4" s="46">
        <f t="shared" si="0"/>
        <v>8745</v>
      </c>
      <c r="G4" s="46">
        <f t="shared" si="0"/>
        <v>5259</v>
      </c>
      <c r="H4" s="46">
        <f t="shared" si="0"/>
        <v>4399</v>
      </c>
      <c r="I4" s="46">
        <f t="shared" si="0"/>
        <v>5308</v>
      </c>
      <c r="J4" s="45">
        <f t="shared" si="0"/>
        <v>3060</v>
      </c>
      <c r="K4" s="47">
        <f t="shared" si="0"/>
        <v>39524</v>
      </c>
      <c r="L4" s="55">
        <f>K4/人口統計!D5</f>
        <v>0.17939849487549589</v>
      </c>
    </row>
    <row r="5" spans="1:12" ht="20.100000000000001" customHeight="1" x14ac:dyDescent="0.15">
      <c r="B5" s="117"/>
      <c r="C5" s="118" t="s">
        <v>15</v>
      </c>
      <c r="D5" s="48">
        <v>943</v>
      </c>
      <c r="E5" s="49">
        <v>833</v>
      </c>
      <c r="F5" s="49">
        <v>756</v>
      </c>
      <c r="G5" s="49">
        <v>623</v>
      </c>
      <c r="H5" s="49">
        <v>496</v>
      </c>
      <c r="I5" s="49">
        <v>509</v>
      </c>
      <c r="J5" s="48">
        <v>331</v>
      </c>
      <c r="K5" s="50">
        <f>SUM(D5:J5)</f>
        <v>4491</v>
      </c>
      <c r="L5" s="56">
        <f>K5/人口統計!D5</f>
        <v>2.0384542062692339E-2</v>
      </c>
    </row>
    <row r="6" spans="1:12" ht="20.100000000000001" customHeight="1" x14ac:dyDescent="0.15">
      <c r="B6" s="117"/>
      <c r="C6" s="118" t="s">
        <v>145</v>
      </c>
      <c r="D6" s="48">
        <v>3062</v>
      </c>
      <c r="E6" s="49">
        <v>2068</v>
      </c>
      <c r="F6" s="49">
        <v>2994</v>
      </c>
      <c r="G6" s="49">
        <v>1654</v>
      </c>
      <c r="H6" s="49">
        <v>1248</v>
      </c>
      <c r="I6" s="49">
        <v>1333</v>
      </c>
      <c r="J6" s="48">
        <v>789</v>
      </c>
      <c r="K6" s="50">
        <f>SUM(D6:J6)</f>
        <v>13148</v>
      </c>
      <c r="L6" s="56">
        <f>K6/人口統計!D5</f>
        <v>5.967845892680447E-2</v>
      </c>
    </row>
    <row r="7" spans="1:12" ht="20.100000000000001" customHeight="1" x14ac:dyDescent="0.15">
      <c r="B7" s="117"/>
      <c r="C7" s="119" t="s">
        <v>144</v>
      </c>
      <c r="D7" s="51">
        <v>3343</v>
      </c>
      <c r="E7" s="52">
        <v>2504</v>
      </c>
      <c r="F7" s="52">
        <v>4995</v>
      </c>
      <c r="G7" s="52">
        <v>2982</v>
      </c>
      <c r="H7" s="52">
        <v>2655</v>
      </c>
      <c r="I7" s="52">
        <v>3466</v>
      </c>
      <c r="J7" s="51">
        <v>1940</v>
      </c>
      <c r="K7" s="53">
        <f>SUM(D7:J7)</f>
        <v>21885</v>
      </c>
      <c r="L7" s="57">
        <f>K7/人口統計!D5</f>
        <v>9.9335493885999077E-2</v>
      </c>
    </row>
    <row r="8" spans="1:12" ht="20.100000000000001" customHeight="1" thickBot="1" x14ac:dyDescent="0.2">
      <c r="B8" s="190" t="s">
        <v>68</v>
      </c>
      <c r="C8" s="191"/>
      <c r="D8" s="45">
        <v>73</v>
      </c>
      <c r="E8" s="46">
        <v>112</v>
      </c>
      <c r="F8" s="46">
        <v>80</v>
      </c>
      <c r="G8" s="46">
        <v>109</v>
      </c>
      <c r="H8" s="46">
        <v>84</v>
      </c>
      <c r="I8" s="46">
        <v>69</v>
      </c>
      <c r="J8" s="45">
        <v>59</v>
      </c>
      <c r="K8" s="47">
        <f>SUM(D8:J8)</f>
        <v>586</v>
      </c>
      <c r="L8" s="80"/>
    </row>
    <row r="9" spans="1:12" ht="20.100000000000001" customHeight="1" thickTop="1" x14ac:dyDescent="0.15">
      <c r="B9" s="192" t="s">
        <v>35</v>
      </c>
      <c r="C9" s="193"/>
      <c r="D9" s="35">
        <f>D4+D8</f>
        <v>7421</v>
      </c>
      <c r="E9" s="34">
        <f t="shared" ref="E9:K9" si="1">E4+E8</f>
        <v>5517</v>
      </c>
      <c r="F9" s="34">
        <f t="shared" si="1"/>
        <v>8825</v>
      </c>
      <c r="G9" s="34">
        <f t="shared" si="1"/>
        <v>5368</v>
      </c>
      <c r="H9" s="34">
        <f t="shared" si="1"/>
        <v>4483</v>
      </c>
      <c r="I9" s="34">
        <f t="shared" si="1"/>
        <v>5377</v>
      </c>
      <c r="J9" s="35">
        <f t="shared" si="1"/>
        <v>3119</v>
      </c>
      <c r="K9" s="54">
        <f t="shared" si="1"/>
        <v>40110</v>
      </c>
      <c r="L9" s="81"/>
    </row>
    <row r="10" spans="1:12" ht="20.100000000000001" customHeight="1" x14ac:dyDescent="0.15"/>
    <row r="11" spans="1:12" ht="20.100000000000001" customHeight="1" x14ac:dyDescent="0.15"/>
    <row r="12" spans="1:12" ht="20.100000000000001" customHeight="1" x14ac:dyDescent="0.15"/>
    <row r="13" spans="1:12" ht="20.100000000000001" customHeight="1" x14ac:dyDescent="0.15"/>
    <row r="14" spans="1:12" ht="20.100000000000001" customHeight="1" x14ac:dyDescent="0.15"/>
    <row r="15" spans="1:12" ht="20.100000000000001" customHeight="1" x14ac:dyDescent="0.15"/>
    <row r="16" spans="1:12" ht="20.100000000000001" customHeight="1" x14ac:dyDescent="0.15"/>
    <row r="17" spans="1:12" ht="20.100000000000001" customHeight="1" x14ac:dyDescent="0.15"/>
    <row r="18" spans="1:12" ht="20.100000000000001" customHeight="1" x14ac:dyDescent="0.15"/>
    <row r="19" spans="1:12" ht="20.100000000000001" customHeight="1" x14ac:dyDescent="0.15"/>
    <row r="20" spans="1:12" ht="20.100000000000001" customHeight="1" x14ac:dyDescent="0.15"/>
    <row r="21" spans="1:12" ht="20.100000000000001" customHeight="1" x14ac:dyDescent="0.15">
      <c r="A21" s="13" t="s">
        <v>42</v>
      </c>
    </row>
    <row r="22" spans="1:12" ht="14.1" customHeight="1" x14ac:dyDescent="0.15">
      <c r="K22" s="44" t="s">
        <v>2</v>
      </c>
    </row>
    <row r="23" spans="1:12" ht="20.100000000000001" customHeight="1" x14ac:dyDescent="0.15">
      <c r="B23" s="120"/>
      <c r="C23" s="112"/>
      <c r="D23" s="113" t="s">
        <v>27</v>
      </c>
      <c r="E23" s="114" t="s">
        <v>28</v>
      </c>
      <c r="F23" s="114" t="s">
        <v>29</v>
      </c>
      <c r="G23" s="114" t="s">
        <v>30</v>
      </c>
      <c r="H23" s="114" t="s">
        <v>31</v>
      </c>
      <c r="I23" s="114" t="s">
        <v>32</v>
      </c>
      <c r="J23" s="113" t="s">
        <v>33</v>
      </c>
      <c r="K23" s="115" t="s">
        <v>34</v>
      </c>
      <c r="L23" s="116" t="s">
        <v>1</v>
      </c>
    </row>
    <row r="24" spans="1:12" ht="20.100000000000001" customHeight="1" x14ac:dyDescent="0.15">
      <c r="B24" s="194" t="s">
        <v>18</v>
      </c>
      <c r="C24" s="195"/>
      <c r="D24" s="45">
        <v>1274</v>
      </c>
      <c r="E24" s="46">
        <v>922</v>
      </c>
      <c r="F24" s="46">
        <v>1310</v>
      </c>
      <c r="G24" s="46">
        <v>830</v>
      </c>
      <c r="H24" s="46">
        <v>653</v>
      </c>
      <c r="I24" s="46">
        <v>874</v>
      </c>
      <c r="J24" s="45">
        <v>544</v>
      </c>
      <c r="K24" s="47">
        <f>SUM(D24:J24)</f>
        <v>6407</v>
      </c>
      <c r="L24" s="55">
        <f>K24/人口統計!D6</f>
        <v>0.14166003360749979</v>
      </c>
    </row>
    <row r="25" spans="1:12" ht="20.100000000000001" customHeight="1" x14ac:dyDescent="0.15">
      <c r="B25" s="198" t="s">
        <v>44</v>
      </c>
      <c r="C25" s="199"/>
      <c r="D25" s="45">
        <v>1105</v>
      </c>
      <c r="E25" s="46">
        <v>1036</v>
      </c>
      <c r="F25" s="46">
        <v>1161</v>
      </c>
      <c r="G25" s="46">
        <v>740</v>
      </c>
      <c r="H25" s="46">
        <v>618</v>
      </c>
      <c r="I25" s="46">
        <v>669</v>
      </c>
      <c r="J25" s="45">
        <v>404</v>
      </c>
      <c r="K25" s="47">
        <f t="shared" ref="K25:K31" si="2">SUM(D25:J25)</f>
        <v>5733</v>
      </c>
      <c r="L25" s="55">
        <f>K25/人口統計!D7</f>
        <v>0.18743869744327471</v>
      </c>
    </row>
    <row r="26" spans="1:12" ht="20.100000000000001" customHeight="1" x14ac:dyDescent="0.15">
      <c r="B26" s="198" t="s">
        <v>45</v>
      </c>
      <c r="C26" s="199"/>
      <c r="D26" s="45">
        <v>764</v>
      </c>
      <c r="E26" s="46">
        <v>474</v>
      </c>
      <c r="F26" s="46">
        <v>867</v>
      </c>
      <c r="G26" s="46">
        <v>529</v>
      </c>
      <c r="H26" s="46">
        <v>428</v>
      </c>
      <c r="I26" s="46">
        <v>482</v>
      </c>
      <c r="J26" s="45">
        <v>288</v>
      </c>
      <c r="K26" s="47">
        <f t="shared" si="2"/>
        <v>3832</v>
      </c>
      <c r="L26" s="55">
        <f>K26/人口統計!D8</f>
        <v>0.20360235906699964</v>
      </c>
    </row>
    <row r="27" spans="1:12" ht="20.100000000000001" customHeight="1" x14ac:dyDescent="0.15">
      <c r="B27" s="198" t="s">
        <v>46</v>
      </c>
      <c r="C27" s="199"/>
      <c r="D27" s="45">
        <v>252</v>
      </c>
      <c r="E27" s="46">
        <v>165</v>
      </c>
      <c r="F27" s="46">
        <v>357</v>
      </c>
      <c r="G27" s="46">
        <v>205</v>
      </c>
      <c r="H27" s="46">
        <v>210</v>
      </c>
      <c r="I27" s="46">
        <v>208</v>
      </c>
      <c r="J27" s="45">
        <v>105</v>
      </c>
      <c r="K27" s="47">
        <f t="shared" si="2"/>
        <v>1502</v>
      </c>
      <c r="L27" s="55">
        <f>K27/人口統計!D9</f>
        <v>0.15239448051948051</v>
      </c>
    </row>
    <row r="28" spans="1:12" ht="20.100000000000001" customHeight="1" x14ac:dyDescent="0.15">
      <c r="B28" s="198" t="s">
        <v>47</v>
      </c>
      <c r="C28" s="199"/>
      <c r="D28" s="45">
        <v>360</v>
      </c>
      <c r="E28" s="46">
        <v>265</v>
      </c>
      <c r="F28" s="46">
        <v>513</v>
      </c>
      <c r="G28" s="46">
        <v>333</v>
      </c>
      <c r="H28" s="46">
        <v>282</v>
      </c>
      <c r="I28" s="46">
        <v>350</v>
      </c>
      <c r="J28" s="45">
        <v>197</v>
      </c>
      <c r="K28" s="47">
        <f t="shared" si="2"/>
        <v>2300</v>
      </c>
      <c r="L28" s="55">
        <f>K28/人口統計!D10</f>
        <v>0.15920260261646016</v>
      </c>
    </row>
    <row r="29" spans="1:12" ht="20.100000000000001" customHeight="1" x14ac:dyDescent="0.15">
      <c r="B29" s="198" t="s">
        <v>48</v>
      </c>
      <c r="C29" s="199"/>
      <c r="D29" s="45">
        <v>835</v>
      </c>
      <c r="E29" s="46">
        <v>628</v>
      </c>
      <c r="F29" s="46">
        <v>1433</v>
      </c>
      <c r="G29" s="46">
        <v>716</v>
      </c>
      <c r="H29" s="46">
        <v>605</v>
      </c>
      <c r="I29" s="46">
        <v>735</v>
      </c>
      <c r="J29" s="45">
        <v>444</v>
      </c>
      <c r="K29" s="47">
        <f t="shared" si="2"/>
        <v>5396</v>
      </c>
      <c r="L29" s="55">
        <f>K29/人口統計!D11</f>
        <v>0.17174867910115221</v>
      </c>
    </row>
    <row r="30" spans="1:12" ht="20.100000000000001" customHeight="1" x14ac:dyDescent="0.15">
      <c r="B30" s="198" t="s">
        <v>49</v>
      </c>
      <c r="C30" s="199"/>
      <c r="D30" s="45">
        <v>2306</v>
      </c>
      <c r="E30" s="46">
        <v>1532</v>
      </c>
      <c r="F30" s="46">
        <v>2256</v>
      </c>
      <c r="G30" s="46">
        <v>1434</v>
      </c>
      <c r="H30" s="46">
        <v>1243</v>
      </c>
      <c r="I30" s="46">
        <v>1426</v>
      </c>
      <c r="J30" s="45">
        <v>735</v>
      </c>
      <c r="K30" s="47">
        <f t="shared" si="2"/>
        <v>10932</v>
      </c>
      <c r="L30" s="55">
        <f>K30/人口統計!D12</f>
        <v>0.22090203685741999</v>
      </c>
    </row>
    <row r="31" spans="1:12" ht="20.100000000000001" customHeight="1" thickBot="1" x14ac:dyDescent="0.2">
      <c r="B31" s="194" t="s">
        <v>25</v>
      </c>
      <c r="C31" s="195"/>
      <c r="D31" s="45">
        <v>452</v>
      </c>
      <c r="E31" s="46">
        <v>383</v>
      </c>
      <c r="F31" s="46">
        <v>848</v>
      </c>
      <c r="G31" s="46">
        <v>472</v>
      </c>
      <c r="H31" s="46">
        <v>360</v>
      </c>
      <c r="I31" s="46">
        <v>564</v>
      </c>
      <c r="J31" s="45">
        <v>343</v>
      </c>
      <c r="K31" s="47">
        <f t="shared" si="2"/>
        <v>3422</v>
      </c>
      <c r="L31" s="59">
        <f>K31/人口統計!D13</f>
        <v>0.16717147044455299</v>
      </c>
    </row>
    <row r="32" spans="1:12" ht="20.100000000000001" customHeight="1" thickTop="1" x14ac:dyDescent="0.15">
      <c r="B32" s="196" t="s">
        <v>50</v>
      </c>
      <c r="C32" s="197"/>
      <c r="D32" s="35">
        <f>SUM(D24:D31)</f>
        <v>7348</v>
      </c>
      <c r="E32" s="34">
        <f t="shared" ref="E32:J32" si="3">SUM(E24:E31)</f>
        <v>5405</v>
      </c>
      <c r="F32" s="34">
        <f t="shared" si="3"/>
        <v>8745</v>
      </c>
      <c r="G32" s="34">
        <f t="shared" si="3"/>
        <v>5259</v>
      </c>
      <c r="H32" s="34">
        <f t="shared" si="3"/>
        <v>4399</v>
      </c>
      <c r="I32" s="34">
        <f t="shared" si="3"/>
        <v>5308</v>
      </c>
      <c r="J32" s="35">
        <f t="shared" si="3"/>
        <v>3060</v>
      </c>
      <c r="K32" s="54">
        <f>SUM(K24:K31)</f>
        <v>39524</v>
      </c>
      <c r="L32" s="60">
        <f>K32/人口統計!D5</f>
        <v>0.17939849487549589</v>
      </c>
    </row>
    <row r="33" spans="3:3" ht="20.100000000000001" customHeight="1" x14ac:dyDescent="0.15">
      <c r="C33" s="14" t="s">
        <v>51</v>
      </c>
    </row>
    <row r="34" spans="3:3" ht="20.100000000000001" customHeight="1" x14ac:dyDescent="0.15"/>
    <row r="35" spans="3:3" ht="20.100000000000001" customHeight="1" x14ac:dyDescent="0.15"/>
    <row r="36" spans="3:3" ht="20.100000000000001" customHeight="1" x14ac:dyDescent="0.15"/>
    <row r="37" spans="3:3" ht="20.100000000000001" customHeight="1" x14ac:dyDescent="0.15"/>
    <row r="38" spans="3:3" ht="20.100000000000001" customHeight="1" x14ac:dyDescent="0.15"/>
    <row r="39" spans="3:3" ht="20.100000000000001" customHeight="1" x14ac:dyDescent="0.15"/>
    <row r="40" spans="3:3" ht="20.100000000000001" customHeight="1" x14ac:dyDescent="0.15"/>
    <row r="41" spans="3:3" ht="20.100000000000001" customHeight="1" x14ac:dyDescent="0.15"/>
    <row r="42" spans="3:3" ht="20.100000000000001" customHeight="1" x14ac:dyDescent="0.15"/>
    <row r="43" spans="3:3" ht="20.100000000000001" customHeight="1" x14ac:dyDescent="0.15"/>
    <row r="44" spans="3:3" ht="20.100000000000001" customHeight="1" x14ac:dyDescent="0.15"/>
    <row r="45" spans="3:3" ht="20.100000000000001" customHeight="1" x14ac:dyDescent="0.15"/>
    <row r="46" spans="3:3" ht="20.100000000000001" customHeight="1" x14ac:dyDescent="0.15"/>
    <row r="47" spans="3:3" ht="20.100000000000001" customHeight="1" x14ac:dyDescent="0.15"/>
    <row r="48" spans="3:3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</sheetData>
  <mergeCells count="12">
    <mergeCell ref="B32:C32"/>
    <mergeCell ref="B25:C25"/>
    <mergeCell ref="B26:C26"/>
    <mergeCell ref="B27:C27"/>
    <mergeCell ref="B28:C28"/>
    <mergeCell ref="B29:C29"/>
    <mergeCell ref="B30:C30"/>
    <mergeCell ref="B4:C4"/>
    <mergeCell ref="B8:C8"/>
    <mergeCell ref="B9:C9"/>
    <mergeCell ref="B24:C24"/>
    <mergeCell ref="B31:C31"/>
  </mergeCells>
  <phoneticPr fontId="2"/>
  <pageMargins left="0.51181102362204722" right="0.51181102362204722" top="0.35433070866141736" bottom="0.35433070866141736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109"/>
  <sheetViews>
    <sheetView zoomScaleNormal="100" workbookViewId="0"/>
  </sheetViews>
  <sheetFormatPr defaultRowHeight="13.5" x14ac:dyDescent="0.15"/>
  <cols>
    <col min="1" max="1" width="2.5" style="14" customWidth="1"/>
    <col min="2" max="2" width="2.625" style="14" customWidth="1"/>
    <col min="3" max="3" width="16.875" style="14" customWidth="1"/>
    <col min="4" max="11" width="10.125" style="14" customWidth="1"/>
    <col min="12" max="19" width="8.625" style="14" customWidth="1"/>
    <col min="20" max="20" width="9.625" style="14" customWidth="1"/>
    <col min="21" max="21" width="8.625" style="14" customWidth="1"/>
    <col min="22" max="22" width="9.125" style="14" bestFit="1" customWidth="1"/>
    <col min="23" max="23" width="11" style="14" bestFit="1" customWidth="1"/>
    <col min="24" max="16384" width="9" style="14"/>
  </cols>
  <sheetData>
    <row r="1" spans="1:19" ht="20.100000000000001" customHeight="1" x14ac:dyDescent="0.15">
      <c r="A1" s="106" t="s">
        <v>53</v>
      </c>
    </row>
    <row r="2" spans="1:19" ht="20.100000000000001" customHeight="1" x14ac:dyDescent="0.15"/>
    <row r="3" spans="1:19" ht="20.100000000000001" customHeight="1" thickBot="1" x14ac:dyDescent="0.2">
      <c r="B3" s="200"/>
      <c r="C3" s="200"/>
      <c r="D3" s="200" t="s">
        <v>122</v>
      </c>
      <c r="E3" s="200"/>
      <c r="F3" s="200" t="s">
        <v>123</v>
      </c>
      <c r="G3" s="200"/>
      <c r="H3" s="200" t="s">
        <v>124</v>
      </c>
      <c r="I3" s="200"/>
      <c r="J3" s="200" t="s">
        <v>125</v>
      </c>
      <c r="K3" s="200"/>
      <c r="N3" s="109" t="s">
        <v>101</v>
      </c>
      <c r="O3" s="110"/>
      <c r="P3" s="111"/>
      <c r="Q3" s="61" t="s">
        <v>102</v>
      </c>
      <c r="R3" s="90" t="s">
        <v>103</v>
      </c>
      <c r="S3" s="90" t="s">
        <v>104</v>
      </c>
    </row>
    <row r="4" spans="1:19" ht="33" customHeight="1" thickTop="1" thickBot="1" x14ac:dyDescent="0.2">
      <c r="B4" s="201"/>
      <c r="C4" s="201"/>
      <c r="D4" s="145" t="s">
        <v>127</v>
      </c>
      <c r="E4" s="146" t="s">
        <v>128</v>
      </c>
      <c r="F4" s="147" t="s">
        <v>127</v>
      </c>
      <c r="G4" s="148" t="s">
        <v>128</v>
      </c>
      <c r="H4" s="145" t="s">
        <v>127</v>
      </c>
      <c r="I4" s="146" t="s">
        <v>128</v>
      </c>
      <c r="J4" s="147" t="s">
        <v>127</v>
      </c>
      <c r="K4" s="148" t="s">
        <v>128</v>
      </c>
      <c r="N4" s="140"/>
      <c r="O4" s="85"/>
      <c r="P4" s="141"/>
      <c r="Q4" s="142"/>
      <c r="R4" s="143"/>
      <c r="S4" s="143"/>
    </row>
    <row r="5" spans="1:19" ht="20.100000000000001" customHeight="1" thickTop="1" x14ac:dyDescent="0.15">
      <c r="B5" s="204" t="s">
        <v>114</v>
      </c>
      <c r="C5" s="204"/>
      <c r="D5" s="150">
        <v>5332</v>
      </c>
      <c r="E5" s="149">
        <v>294804.64999999997</v>
      </c>
      <c r="F5" s="151">
        <v>1671</v>
      </c>
      <c r="G5" s="152">
        <v>31698.160000000003</v>
      </c>
      <c r="H5" s="150">
        <v>534</v>
      </c>
      <c r="I5" s="149">
        <v>114139.03000000003</v>
      </c>
      <c r="J5" s="151">
        <v>1040</v>
      </c>
      <c r="K5" s="152">
        <v>336704.63999999996</v>
      </c>
      <c r="M5" s="162">
        <f>Q5+Q7</f>
        <v>39056</v>
      </c>
      <c r="N5" s="121" t="s">
        <v>108</v>
      </c>
      <c r="O5" s="122"/>
      <c r="P5" s="134"/>
      <c r="Q5" s="123">
        <v>30979</v>
      </c>
      <c r="R5" s="124">
        <v>1917959.2999999989</v>
      </c>
      <c r="S5" s="124">
        <f>R5/Q5*100</f>
        <v>6191.1594951418665</v>
      </c>
    </row>
    <row r="6" spans="1:19" ht="20.100000000000001" customHeight="1" x14ac:dyDescent="0.15">
      <c r="B6" s="202" t="s">
        <v>115</v>
      </c>
      <c r="C6" s="202"/>
      <c r="D6" s="153">
        <v>4561</v>
      </c>
      <c r="E6" s="154">
        <v>290531.75</v>
      </c>
      <c r="F6" s="155">
        <v>1426</v>
      </c>
      <c r="G6" s="156">
        <v>26267.95</v>
      </c>
      <c r="H6" s="153">
        <v>466</v>
      </c>
      <c r="I6" s="154">
        <v>97146.220000000016</v>
      </c>
      <c r="J6" s="155">
        <v>881</v>
      </c>
      <c r="K6" s="156">
        <v>265268.64</v>
      </c>
      <c r="M6" s="58"/>
      <c r="N6" s="125"/>
      <c r="O6" s="94" t="s">
        <v>105</v>
      </c>
      <c r="P6" s="107"/>
      <c r="Q6" s="98">
        <f>Q5/Q$13</f>
        <v>0.61841737533437136</v>
      </c>
      <c r="R6" s="99">
        <f>R5/R$13</f>
        <v>0.37997484901424539</v>
      </c>
      <c r="S6" s="100" t="s">
        <v>107</v>
      </c>
    </row>
    <row r="7" spans="1:19" ht="20.100000000000001" customHeight="1" x14ac:dyDescent="0.15">
      <c r="B7" s="202" t="s">
        <v>116</v>
      </c>
      <c r="C7" s="202"/>
      <c r="D7" s="153">
        <v>2849</v>
      </c>
      <c r="E7" s="154">
        <v>181024.19</v>
      </c>
      <c r="F7" s="155">
        <v>932</v>
      </c>
      <c r="G7" s="156">
        <v>17493.45</v>
      </c>
      <c r="H7" s="153">
        <v>524</v>
      </c>
      <c r="I7" s="154">
        <v>116876.84999999999</v>
      </c>
      <c r="J7" s="155">
        <v>653</v>
      </c>
      <c r="K7" s="156">
        <v>207013.65</v>
      </c>
      <c r="M7" s="58"/>
      <c r="N7" s="126" t="s">
        <v>109</v>
      </c>
      <c r="O7" s="127"/>
      <c r="P7" s="135"/>
      <c r="Q7" s="128">
        <v>8077</v>
      </c>
      <c r="R7" s="129">
        <v>151862.68000000002</v>
      </c>
      <c r="S7" s="129">
        <f>R7/Q7*100</f>
        <v>1880.1867029837815</v>
      </c>
    </row>
    <row r="8" spans="1:19" ht="20.100000000000001" customHeight="1" x14ac:dyDescent="0.15">
      <c r="B8" s="202" t="s">
        <v>117</v>
      </c>
      <c r="C8" s="202"/>
      <c r="D8" s="153">
        <v>1048</v>
      </c>
      <c r="E8" s="154">
        <v>66755.960000000006</v>
      </c>
      <c r="F8" s="155">
        <v>289</v>
      </c>
      <c r="G8" s="156">
        <v>5276.2899999999991</v>
      </c>
      <c r="H8" s="153">
        <v>78</v>
      </c>
      <c r="I8" s="154">
        <v>16162.490000000002</v>
      </c>
      <c r="J8" s="155">
        <v>353</v>
      </c>
      <c r="K8" s="156">
        <v>106867.6</v>
      </c>
      <c r="L8" s="89"/>
      <c r="M8" s="88"/>
      <c r="N8" s="130"/>
      <c r="O8" s="94" t="s">
        <v>105</v>
      </c>
      <c r="P8" s="107"/>
      <c r="Q8" s="98">
        <f>Q7/Q$13</f>
        <v>0.16123687467560985</v>
      </c>
      <c r="R8" s="99">
        <f>R7/R$13</f>
        <v>3.0086143592253863E-2</v>
      </c>
      <c r="S8" s="100" t="s">
        <v>106</v>
      </c>
    </row>
    <row r="9" spans="1:19" ht="20.100000000000001" customHeight="1" x14ac:dyDescent="0.15">
      <c r="B9" s="202" t="s">
        <v>118</v>
      </c>
      <c r="C9" s="202"/>
      <c r="D9" s="153">
        <v>1803</v>
      </c>
      <c r="E9" s="154">
        <v>119352.19</v>
      </c>
      <c r="F9" s="155">
        <v>450</v>
      </c>
      <c r="G9" s="156">
        <v>9392.66</v>
      </c>
      <c r="H9" s="153">
        <v>321</v>
      </c>
      <c r="I9" s="154">
        <v>65667.05</v>
      </c>
      <c r="J9" s="155">
        <v>380</v>
      </c>
      <c r="K9" s="156">
        <v>119755.55999999998</v>
      </c>
      <c r="L9" s="89"/>
      <c r="M9" s="88"/>
      <c r="N9" s="126" t="s">
        <v>110</v>
      </c>
      <c r="O9" s="127"/>
      <c r="P9" s="135"/>
      <c r="Q9" s="128">
        <v>4248</v>
      </c>
      <c r="R9" s="129">
        <v>914206.68999999959</v>
      </c>
      <c r="S9" s="129">
        <f>R9/Q9*100</f>
        <v>21520.87311676082</v>
      </c>
    </row>
    <row r="10" spans="1:19" ht="20.100000000000001" customHeight="1" x14ac:dyDescent="0.15">
      <c r="B10" s="202" t="s">
        <v>119</v>
      </c>
      <c r="C10" s="202"/>
      <c r="D10" s="153">
        <v>3980</v>
      </c>
      <c r="E10" s="154">
        <v>264095.63</v>
      </c>
      <c r="F10" s="155">
        <v>662</v>
      </c>
      <c r="G10" s="156">
        <v>13723</v>
      </c>
      <c r="H10" s="153">
        <v>587</v>
      </c>
      <c r="I10" s="154">
        <v>133706.25000000003</v>
      </c>
      <c r="J10" s="155">
        <v>975</v>
      </c>
      <c r="K10" s="156">
        <v>300022.00999999995</v>
      </c>
      <c r="L10" s="89"/>
      <c r="M10" s="88"/>
      <c r="N10" s="95"/>
      <c r="O10" s="94" t="s">
        <v>105</v>
      </c>
      <c r="P10" s="107"/>
      <c r="Q10" s="98">
        <f>Q9/Q$13</f>
        <v>8.4800574919151994E-2</v>
      </c>
      <c r="R10" s="99">
        <f>R9/R$13</f>
        <v>0.18111726823429625</v>
      </c>
      <c r="S10" s="100" t="s">
        <v>106</v>
      </c>
    </row>
    <row r="11" spans="1:19" ht="20.100000000000001" customHeight="1" x14ac:dyDescent="0.15">
      <c r="B11" s="202" t="s">
        <v>120</v>
      </c>
      <c r="C11" s="202"/>
      <c r="D11" s="153">
        <v>8658</v>
      </c>
      <c r="E11" s="154">
        <v>519729.04</v>
      </c>
      <c r="F11" s="155">
        <v>2007</v>
      </c>
      <c r="G11" s="156">
        <v>34708.849999999984</v>
      </c>
      <c r="H11" s="153">
        <v>1412</v>
      </c>
      <c r="I11" s="154">
        <v>306612.99999999994</v>
      </c>
      <c r="J11" s="155">
        <v>1723</v>
      </c>
      <c r="K11" s="156">
        <v>492953.23000000016</v>
      </c>
      <c r="L11" s="89"/>
      <c r="M11" s="88"/>
      <c r="N11" s="126" t="s">
        <v>111</v>
      </c>
      <c r="O11" s="127"/>
      <c r="P11" s="135"/>
      <c r="Q11" s="101">
        <v>6790</v>
      </c>
      <c r="R11" s="102">
        <v>2063566.73</v>
      </c>
      <c r="S11" s="102">
        <f>R11/Q11*100</f>
        <v>30391.262592047126</v>
      </c>
    </row>
    <row r="12" spans="1:19" ht="20.100000000000001" customHeight="1" thickBot="1" x14ac:dyDescent="0.2">
      <c r="B12" s="203" t="s">
        <v>121</v>
      </c>
      <c r="C12" s="203"/>
      <c r="D12" s="157">
        <v>2748</v>
      </c>
      <c r="E12" s="158">
        <v>181665.88999999998</v>
      </c>
      <c r="F12" s="159">
        <v>640</v>
      </c>
      <c r="G12" s="160">
        <v>13302.32</v>
      </c>
      <c r="H12" s="157">
        <v>326</v>
      </c>
      <c r="I12" s="158">
        <v>63895.799999999996</v>
      </c>
      <c r="J12" s="159">
        <v>785</v>
      </c>
      <c r="K12" s="160">
        <v>234981.40000000002</v>
      </c>
      <c r="L12" s="89"/>
      <c r="M12" s="88"/>
      <c r="N12" s="125"/>
      <c r="O12" s="84" t="s">
        <v>105</v>
      </c>
      <c r="P12" s="108"/>
      <c r="Q12" s="103">
        <f>Q11/Q$13</f>
        <v>0.13554517507086677</v>
      </c>
      <c r="R12" s="104">
        <f>R11/R$13</f>
        <v>0.4088217391592045</v>
      </c>
      <c r="S12" s="105" t="s">
        <v>106</v>
      </c>
    </row>
    <row r="13" spans="1:19" ht="20.100000000000001" customHeight="1" thickTop="1" x14ac:dyDescent="0.15">
      <c r="B13" s="161" t="s">
        <v>126</v>
      </c>
      <c r="C13" s="161"/>
      <c r="D13" s="150">
        <v>30979</v>
      </c>
      <c r="E13" s="149">
        <v>1917959.2999999989</v>
      </c>
      <c r="F13" s="151">
        <v>8077</v>
      </c>
      <c r="G13" s="152">
        <v>151862.68000000002</v>
      </c>
      <c r="H13" s="150">
        <v>4248</v>
      </c>
      <c r="I13" s="149">
        <v>914206.68999999959</v>
      </c>
      <c r="J13" s="151">
        <v>6790</v>
      </c>
      <c r="K13" s="152">
        <v>2063566.73</v>
      </c>
      <c r="M13" s="58"/>
      <c r="N13" s="131" t="s">
        <v>112</v>
      </c>
      <c r="O13" s="132"/>
      <c r="P13" s="133"/>
      <c r="Q13" s="96">
        <f>Q5+Q7+Q9+Q11</f>
        <v>50094</v>
      </c>
      <c r="R13" s="97">
        <f>R5+R7+R9+R11</f>
        <v>5047595.3999999985</v>
      </c>
      <c r="S13" s="97">
        <f>R13/Q13*100</f>
        <v>10076.247454785002</v>
      </c>
    </row>
    <row r="14" spans="1:19" ht="20.100000000000001" customHeight="1" x14ac:dyDescent="0.15">
      <c r="N14" s="130"/>
      <c r="O14" s="94" t="s">
        <v>105</v>
      </c>
      <c r="P14" s="107"/>
      <c r="Q14" s="98">
        <f>Q13/Q$13</f>
        <v>1</v>
      </c>
      <c r="R14" s="99">
        <f>R13/R$13</f>
        <v>1</v>
      </c>
      <c r="S14" s="100" t="s">
        <v>106</v>
      </c>
    </row>
    <row r="15" spans="1:19" ht="20.100000000000001" customHeight="1" x14ac:dyDescent="0.15">
      <c r="B15" s="91"/>
      <c r="C15" s="85"/>
      <c r="D15" s="85"/>
      <c r="E15" s="92"/>
      <c r="F15" s="92"/>
      <c r="G15" s="93"/>
      <c r="N15" s="14" t="s">
        <v>129</v>
      </c>
      <c r="O15" s="14" t="s">
        <v>130</v>
      </c>
      <c r="P15" s="14" t="s">
        <v>131</v>
      </c>
      <c r="Q15" s="14" t="s">
        <v>132</v>
      </c>
    </row>
    <row r="16" spans="1:19" ht="20.100000000000001" customHeight="1" x14ac:dyDescent="0.15">
      <c r="M16" s="14" t="s">
        <v>133</v>
      </c>
      <c r="N16" s="58">
        <f>D5/(D5+F5+H5+J5)</f>
        <v>0.62166258598577595</v>
      </c>
      <c r="O16" s="58">
        <f>F5/(D5+F5+H5+J5)</f>
        <v>0.19482336481287163</v>
      </c>
      <c r="P16" s="58">
        <f>H5/(D5+F5+H5+J5)</f>
        <v>6.2259531304651977E-2</v>
      </c>
      <c r="Q16" s="58">
        <f>J5/(D5+F5+H5+J5)</f>
        <v>0.12125451789670048</v>
      </c>
    </row>
    <row r="17" spans="13:17" ht="20.100000000000001" customHeight="1" x14ac:dyDescent="0.15">
      <c r="M17" s="14" t="s">
        <v>134</v>
      </c>
      <c r="N17" s="58">
        <f t="shared" ref="N17:N23" si="0">D6/(D6+F6+H6+J6)</f>
        <v>0.62189800927188432</v>
      </c>
      <c r="O17" s="58">
        <f t="shared" ref="O17:O23" si="1">F6/(D6+F6+H6+J6)</f>
        <v>0.19443686937551133</v>
      </c>
      <c r="P17" s="58">
        <f t="shared" ref="P17:P23" si="2">H6/(D6+F6+H6+J6)</f>
        <v>6.3539678211071718E-2</v>
      </c>
      <c r="Q17" s="58">
        <f t="shared" ref="Q17:Q23" si="3">J6/(D6+F6+H6+J6)</f>
        <v>0.12012544314153259</v>
      </c>
    </row>
    <row r="18" spans="13:17" ht="20.100000000000001" customHeight="1" x14ac:dyDescent="0.15">
      <c r="M18" s="14" t="s">
        <v>135</v>
      </c>
      <c r="N18" s="58">
        <f t="shared" si="0"/>
        <v>0.57462686567164178</v>
      </c>
      <c r="O18" s="58">
        <f t="shared" si="1"/>
        <v>0.18797902379991932</v>
      </c>
      <c r="P18" s="58">
        <f t="shared" si="2"/>
        <v>0.10568777732956837</v>
      </c>
      <c r="Q18" s="58">
        <f t="shared" si="3"/>
        <v>0.13170633319887051</v>
      </c>
    </row>
    <row r="19" spans="13:17" ht="20.100000000000001" customHeight="1" x14ac:dyDescent="0.15">
      <c r="M19" s="14" t="s">
        <v>136</v>
      </c>
      <c r="N19" s="58">
        <f t="shared" si="0"/>
        <v>0.59276018099547512</v>
      </c>
      <c r="O19" s="58">
        <f t="shared" si="1"/>
        <v>0.16346153846153846</v>
      </c>
      <c r="P19" s="58">
        <f t="shared" si="2"/>
        <v>4.4117647058823532E-2</v>
      </c>
      <c r="Q19" s="58">
        <f t="shared" si="3"/>
        <v>0.19966063348416291</v>
      </c>
    </row>
    <row r="20" spans="13:17" ht="20.100000000000001" customHeight="1" x14ac:dyDescent="0.15">
      <c r="M20" s="14" t="s">
        <v>137</v>
      </c>
      <c r="N20" s="58">
        <f t="shared" si="0"/>
        <v>0.61035883547731884</v>
      </c>
      <c r="O20" s="58">
        <f t="shared" si="1"/>
        <v>0.15233581584292485</v>
      </c>
      <c r="P20" s="58">
        <f t="shared" si="2"/>
        <v>0.1086662153012864</v>
      </c>
      <c r="Q20" s="58">
        <f t="shared" si="3"/>
        <v>0.12863913337846988</v>
      </c>
    </row>
    <row r="21" spans="13:17" ht="20.100000000000001" customHeight="1" x14ac:dyDescent="0.15">
      <c r="M21" s="14" t="s">
        <v>138</v>
      </c>
      <c r="N21" s="58">
        <f t="shared" si="0"/>
        <v>0.64152159896840744</v>
      </c>
      <c r="O21" s="58">
        <f t="shared" si="1"/>
        <v>0.10670535138620245</v>
      </c>
      <c r="P21" s="58">
        <f t="shared" si="2"/>
        <v>9.4616376531270155E-2</v>
      </c>
      <c r="Q21" s="58">
        <f t="shared" si="3"/>
        <v>0.15715667311411993</v>
      </c>
    </row>
    <row r="22" spans="13:17" ht="20.100000000000001" customHeight="1" x14ac:dyDescent="0.15">
      <c r="M22" s="14" t="s">
        <v>139</v>
      </c>
      <c r="N22" s="58">
        <f t="shared" si="0"/>
        <v>0.62739130434782608</v>
      </c>
      <c r="O22" s="58">
        <f t="shared" si="1"/>
        <v>0.14543478260869566</v>
      </c>
      <c r="P22" s="58">
        <f t="shared" si="2"/>
        <v>0.10231884057971015</v>
      </c>
      <c r="Q22" s="58">
        <f t="shared" si="3"/>
        <v>0.12485507246376812</v>
      </c>
    </row>
    <row r="23" spans="13:17" ht="20.100000000000001" customHeight="1" x14ac:dyDescent="0.15">
      <c r="M23" s="14" t="s">
        <v>140</v>
      </c>
      <c r="N23" s="58">
        <f t="shared" si="0"/>
        <v>0.61080240053345192</v>
      </c>
      <c r="O23" s="58">
        <f t="shared" si="1"/>
        <v>0.14225383418537452</v>
      </c>
      <c r="P23" s="58">
        <f t="shared" si="2"/>
        <v>7.2460546788175151E-2</v>
      </c>
      <c r="Q23" s="58">
        <f t="shared" si="3"/>
        <v>0.17448321849299844</v>
      </c>
    </row>
    <row r="24" spans="13:17" ht="20.100000000000001" customHeight="1" x14ac:dyDescent="0.15">
      <c r="M24" s="14" t="s">
        <v>141</v>
      </c>
      <c r="N24" s="58">
        <f t="shared" ref="N24" si="4">D13/(D13+F13+H13+J13)</f>
        <v>0.61841737533437136</v>
      </c>
      <c r="O24" s="58">
        <f t="shared" ref="O24" si="5">F13/(D13+F13+H13+J13)</f>
        <v>0.16123687467560985</v>
      </c>
      <c r="P24" s="58">
        <f t="shared" ref="P24" si="6">H13/(D13+F13+H13+J13)</f>
        <v>8.4800574919151994E-2</v>
      </c>
      <c r="Q24" s="58">
        <f t="shared" ref="Q24" si="7">J13/(D13+F13+H13+J13)</f>
        <v>0.13554517507086677</v>
      </c>
    </row>
    <row r="25" spans="13:17" ht="20.100000000000001" customHeight="1" x14ac:dyDescent="0.15"/>
    <row r="26" spans="13:17" ht="20.100000000000001" customHeight="1" x14ac:dyDescent="0.15"/>
    <row r="27" spans="13:17" ht="20.100000000000001" customHeight="1" x14ac:dyDescent="0.15"/>
    <row r="28" spans="13:17" ht="20.100000000000001" customHeight="1" x14ac:dyDescent="0.15">
      <c r="N28" s="14" t="s">
        <v>129</v>
      </c>
      <c r="O28" s="14" t="s">
        <v>130</v>
      </c>
      <c r="P28" s="14" t="s">
        <v>131</v>
      </c>
      <c r="Q28" s="14" t="s">
        <v>132</v>
      </c>
    </row>
    <row r="29" spans="13:17" ht="20.100000000000001" customHeight="1" x14ac:dyDescent="0.15">
      <c r="M29" s="14" t="s">
        <v>133</v>
      </c>
      <c r="N29" s="58">
        <f>E5/(E5+G5+I5+K5)</f>
        <v>0.37924485102190209</v>
      </c>
      <c r="O29" s="58">
        <f>G5/(E5+G5+I5+K5)</f>
        <v>4.0777389253759795E-2</v>
      </c>
      <c r="P29" s="58">
        <f>I5/(E5+G5+I5+K5)</f>
        <v>0.14683160332828679</v>
      </c>
      <c r="Q29" s="58">
        <f>K5/(E5+G5+I5+K5)</f>
        <v>0.43314615639605131</v>
      </c>
    </row>
    <row r="30" spans="13:17" ht="20.100000000000001" customHeight="1" x14ac:dyDescent="0.15">
      <c r="M30" s="14" t="s">
        <v>134</v>
      </c>
      <c r="N30" s="58">
        <f t="shared" ref="N30:N37" si="8">E6/(E6+G6+I6+K6)</f>
        <v>0.42774664606718676</v>
      </c>
      <c r="O30" s="58">
        <f t="shared" ref="O30:O37" si="9">G6/(E6+G6+I6+K6)</f>
        <v>3.8674008990619985E-2</v>
      </c>
      <c r="P30" s="58">
        <f t="shared" ref="P30:P37" si="10">I6/(E6+G6+I6+K6)</f>
        <v>0.1430272931722783</v>
      </c>
      <c r="Q30" s="58">
        <f t="shared" ref="Q30:Q37" si="11">K6/(E6+G6+I6+K6)</f>
        <v>0.39055205176991492</v>
      </c>
    </row>
    <row r="31" spans="13:17" ht="20.100000000000001" customHeight="1" x14ac:dyDescent="0.15">
      <c r="M31" s="14" t="s">
        <v>135</v>
      </c>
      <c r="N31" s="58">
        <f t="shared" si="8"/>
        <v>0.34651870087629183</v>
      </c>
      <c r="O31" s="58">
        <f t="shared" si="9"/>
        <v>3.348617423916863E-2</v>
      </c>
      <c r="P31" s="58">
        <f t="shared" si="10"/>
        <v>0.22372708434443611</v>
      </c>
      <c r="Q31" s="58">
        <f t="shared" si="11"/>
        <v>0.39626804054010334</v>
      </c>
    </row>
    <row r="32" spans="13:17" ht="20.100000000000001" customHeight="1" x14ac:dyDescent="0.15">
      <c r="M32" s="14" t="s">
        <v>136</v>
      </c>
      <c r="N32" s="58">
        <f t="shared" si="8"/>
        <v>0.34222884847992696</v>
      </c>
      <c r="O32" s="58">
        <f t="shared" si="9"/>
        <v>2.7049249998743984E-2</v>
      </c>
      <c r="P32" s="58">
        <f t="shared" si="10"/>
        <v>8.2858075013352142E-2</v>
      </c>
      <c r="Q32" s="58">
        <f t="shared" si="11"/>
        <v>0.54786382650797683</v>
      </c>
    </row>
    <row r="33" spans="13:17" ht="20.100000000000001" customHeight="1" x14ac:dyDescent="0.15">
      <c r="M33" s="14" t="s">
        <v>137</v>
      </c>
      <c r="N33" s="58">
        <f t="shared" si="8"/>
        <v>0.37989991070367374</v>
      </c>
      <c r="O33" s="58">
        <f t="shared" si="9"/>
        <v>2.9896985512121464E-2</v>
      </c>
      <c r="P33" s="58">
        <f t="shared" si="10"/>
        <v>0.20901925998319495</v>
      </c>
      <c r="Q33" s="58">
        <f t="shared" si="11"/>
        <v>0.38118384380100973</v>
      </c>
    </row>
    <row r="34" spans="13:17" ht="20.100000000000001" customHeight="1" x14ac:dyDescent="0.15">
      <c r="M34" s="14" t="s">
        <v>138</v>
      </c>
      <c r="N34" s="58">
        <f t="shared" si="8"/>
        <v>0.37115702944046319</v>
      </c>
      <c r="O34" s="58">
        <f t="shared" si="9"/>
        <v>1.9286149926113796E-2</v>
      </c>
      <c r="P34" s="58">
        <f t="shared" si="10"/>
        <v>0.18790926062511501</v>
      </c>
      <c r="Q34" s="58">
        <f t="shared" si="11"/>
        <v>0.42164756000830811</v>
      </c>
    </row>
    <row r="35" spans="13:17" ht="20.100000000000001" customHeight="1" x14ac:dyDescent="0.15">
      <c r="M35" s="14" t="s">
        <v>139</v>
      </c>
      <c r="N35" s="58">
        <f t="shared" si="8"/>
        <v>0.38384598120720631</v>
      </c>
      <c r="O35" s="58">
        <f t="shared" si="9"/>
        <v>2.5634227759956878E-2</v>
      </c>
      <c r="P35" s="58">
        <f t="shared" si="10"/>
        <v>0.22644908938681804</v>
      </c>
      <c r="Q35" s="58">
        <f t="shared" si="11"/>
        <v>0.36407070164601874</v>
      </c>
    </row>
    <row r="36" spans="13:17" ht="20.100000000000001" customHeight="1" x14ac:dyDescent="0.15">
      <c r="M36" s="14" t="s">
        <v>140</v>
      </c>
      <c r="N36" s="58">
        <f t="shared" si="8"/>
        <v>0.36785983289791024</v>
      </c>
      <c r="O36" s="58">
        <f t="shared" si="9"/>
        <v>2.6936202565900125E-2</v>
      </c>
      <c r="P36" s="58">
        <f t="shared" si="10"/>
        <v>0.12938421357404131</v>
      </c>
      <c r="Q36" s="58">
        <f t="shared" si="11"/>
        <v>0.47581975096214829</v>
      </c>
    </row>
    <row r="37" spans="13:17" ht="20.100000000000001" customHeight="1" x14ac:dyDescent="0.15">
      <c r="M37" s="14" t="s">
        <v>141</v>
      </c>
      <c r="N37" s="58">
        <f t="shared" si="8"/>
        <v>0.37997484901424539</v>
      </c>
      <c r="O37" s="58">
        <f t="shared" si="9"/>
        <v>3.0086143592253863E-2</v>
      </c>
      <c r="P37" s="58">
        <f t="shared" si="10"/>
        <v>0.18111726823429625</v>
      </c>
      <c r="Q37" s="58">
        <f t="shared" si="11"/>
        <v>0.4088217391592045</v>
      </c>
    </row>
    <row r="38" spans="13:17" ht="20.100000000000001" customHeight="1" x14ac:dyDescent="0.15"/>
    <row r="39" spans="13:17" ht="20.100000000000001" customHeight="1" x14ac:dyDescent="0.15"/>
    <row r="40" spans="13:17" ht="20.100000000000001" customHeight="1" x14ac:dyDescent="0.15"/>
    <row r="41" spans="13:17" ht="20.100000000000001" customHeight="1" x14ac:dyDescent="0.15"/>
    <row r="42" spans="13:17" ht="20.100000000000001" customHeight="1" x14ac:dyDescent="0.15"/>
    <row r="43" spans="13:17" ht="20.100000000000001" customHeight="1" x14ac:dyDescent="0.15"/>
    <row r="44" spans="13:17" ht="20.100000000000001" customHeight="1" x14ac:dyDescent="0.15"/>
    <row r="45" spans="13:17" ht="20.100000000000001" customHeight="1" x14ac:dyDescent="0.15"/>
    <row r="46" spans="13:17" ht="20.100000000000001" customHeight="1" x14ac:dyDescent="0.15"/>
    <row r="47" spans="13:17" ht="20.100000000000001" customHeight="1" x14ac:dyDescent="0.15"/>
    <row r="48" spans="13:17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spans="4:11" ht="20.100000000000001" customHeight="1" x14ac:dyDescent="0.15"/>
    <row r="98" spans="4:11" ht="20.100000000000001" customHeight="1" x14ac:dyDescent="0.15"/>
    <row r="99" spans="4:11" ht="20.100000000000001" customHeight="1" x14ac:dyDescent="0.15"/>
    <row r="100" spans="4:11" ht="20.100000000000001" customHeight="1" x14ac:dyDescent="0.15"/>
    <row r="101" spans="4:11" ht="20.100000000000001" customHeight="1" x14ac:dyDescent="0.15"/>
    <row r="102" spans="4:11" ht="20.100000000000001" customHeight="1" x14ac:dyDescent="0.15"/>
    <row r="103" spans="4:11" ht="20.100000000000001" customHeight="1" x14ac:dyDescent="0.15"/>
    <row r="104" spans="4:11" ht="20.100000000000001" customHeight="1" x14ac:dyDescent="0.15"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</row>
    <row r="105" spans="4:11" ht="20.100000000000001" customHeight="1" x14ac:dyDescent="0.15"/>
    <row r="106" spans="4:11" ht="20.100000000000001" customHeight="1" x14ac:dyDescent="0.15"/>
    <row r="107" spans="4:11" ht="20.100000000000001" customHeight="1" x14ac:dyDescent="0.15"/>
    <row r="108" spans="4:11" ht="20.100000000000001" customHeight="1" x14ac:dyDescent="0.15"/>
    <row r="109" spans="4:11" ht="20.100000000000001" customHeight="1" x14ac:dyDescent="0.15"/>
  </sheetData>
  <mergeCells count="13">
    <mergeCell ref="B10:C10"/>
    <mergeCell ref="B11:C11"/>
    <mergeCell ref="B12:C12"/>
    <mergeCell ref="D3:E3"/>
    <mergeCell ref="B5:C5"/>
    <mergeCell ref="B6:C6"/>
    <mergeCell ref="B7:C7"/>
    <mergeCell ref="B8:C8"/>
    <mergeCell ref="F3:G3"/>
    <mergeCell ref="H3:I3"/>
    <mergeCell ref="J3:K3"/>
    <mergeCell ref="B3:C4"/>
    <mergeCell ref="B9:C9"/>
  </mergeCells>
  <phoneticPr fontId="2"/>
  <pageMargins left="0.51181102362204722" right="0.51181102362204722" top="0.35433070866141736" bottom="0.35433070866141736" header="0.31496062992125984" footer="0.31496062992125984"/>
  <pageSetup paperSize="9" scale="91" orientation="portrait" r:id="rId1"/>
  <colBreaks count="1" manualBreakCount="1">
    <brk id="20" max="14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106"/>
  <sheetViews>
    <sheetView zoomScaleNormal="100" workbookViewId="0"/>
  </sheetViews>
  <sheetFormatPr defaultRowHeight="13.5" x14ac:dyDescent="0.15"/>
  <cols>
    <col min="1" max="1" width="2.375" customWidth="1"/>
    <col min="2" max="2" width="5.625" customWidth="1"/>
    <col min="3" max="4" width="14.625" customWidth="1"/>
    <col min="5" max="8" width="12.625" customWidth="1"/>
  </cols>
  <sheetData>
    <row r="1" spans="1:14" s="14" customFormat="1" ht="20.100000000000001" customHeight="1" x14ac:dyDescent="0.15">
      <c r="A1" s="106" t="s">
        <v>99</v>
      </c>
    </row>
    <row r="2" spans="1:14" s="14" customFormat="1" ht="20.100000000000001" customHeight="1" x14ac:dyDescent="0.15"/>
    <row r="3" spans="1:14" s="14" customFormat="1" ht="20.100000000000001" customHeight="1" x14ac:dyDescent="0.15">
      <c r="B3" s="188" t="s">
        <v>54</v>
      </c>
      <c r="C3" s="232"/>
      <c r="D3" s="233"/>
      <c r="E3" s="236" t="s">
        <v>52</v>
      </c>
      <c r="F3" s="225" t="s">
        <v>100</v>
      </c>
      <c r="G3" s="236" t="s">
        <v>57</v>
      </c>
      <c r="H3" s="225" t="s">
        <v>100</v>
      </c>
    </row>
    <row r="4" spans="1:14" s="14" customFormat="1" ht="20.100000000000001" customHeight="1" thickBot="1" x14ac:dyDescent="0.2">
      <c r="B4" s="189"/>
      <c r="C4" s="234"/>
      <c r="D4" s="235"/>
      <c r="E4" s="237"/>
      <c r="F4" s="226"/>
      <c r="G4" s="237"/>
      <c r="H4" s="226"/>
      <c r="N4" s="24"/>
    </row>
    <row r="5" spans="1:14" s="14" customFormat="1" ht="20.100000000000001" customHeight="1" thickTop="1" x14ac:dyDescent="0.15">
      <c r="B5" s="227" t="s">
        <v>69</v>
      </c>
      <c r="C5" s="228" t="s">
        <v>3</v>
      </c>
      <c r="D5" s="229"/>
      <c r="E5" s="163">
        <v>4754</v>
      </c>
      <c r="F5" s="164">
        <f t="shared" ref="F5:F16" si="0">E5/SUM(E$5:E$16)</f>
        <v>0.15345879466735529</v>
      </c>
      <c r="G5" s="165">
        <v>281332.35000000003</v>
      </c>
      <c r="H5" s="166">
        <f t="shared" ref="H5:H16" si="1">G5/SUM(G$5:G$16)</f>
        <v>0.1466831699713336</v>
      </c>
      <c r="N5" s="24"/>
    </row>
    <row r="6" spans="1:14" s="14" customFormat="1" ht="20.100000000000001" customHeight="1" x14ac:dyDescent="0.15">
      <c r="B6" s="223"/>
      <c r="C6" s="230" t="s">
        <v>8</v>
      </c>
      <c r="D6" s="231"/>
      <c r="E6" s="167">
        <v>227</v>
      </c>
      <c r="F6" s="168">
        <f t="shared" si="0"/>
        <v>7.3275444656057329E-3</v>
      </c>
      <c r="G6" s="169">
        <v>17132.47</v>
      </c>
      <c r="H6" s="170">
        <f t="shared" si="1"/>
        <v>8.9326556616712363E-3</v>
      </c>
      <c r="N6" s="24"/>
    </row>
    <row r="7" spans="1:14" s="14" customFormat="1" ht="20.100000000000001" customHeight="1" x14ac:dyDescent="0.15">
      <c r="B7" s="223"/>
      <c r="C7" s="230" t="s">
        <v>9</v>
      </c>
      <c r="D7" s="231"/>
      <c r="E7" s="167">
        <v>1827</v>
      </c>
      <c r="F7" s="168">
        <f t="shared" si="0"/>
        <v>5.8975434972077856E-2</v>
      </c>
      <c r="G7" s="169">
        <v>85434.72</v>
      </c>
      <c r="H7" s="170">
        <f t="shared" si="1"/>
        <v>4.4544594872268667E-2</v>
      </c>
      <c r="N7" s="24"/>
    </row>
    <row r="8" spans="1:14" s="14" customFormat="1" ht="20.100000000000001" customHeight="1" x14ac:dyDescent="0.15">
      <c r="B8" s="223"/>
      <c r="C8" s="230" t="s">
        <v>10</v>
      </c>
      <c r="D8" s="231"/>
      <c r="E8" s="167">
        <v>334</v>
      </c>
      <c r="F8" s="168">
        <f t="shared" si="0"/>
        <v>1.0781497143226057E-2</v>
      </c>
      <c r="G8" s="169">
        <v>13669.819999999996</v>
      </c>
      <c r="H8" s="170">
        <f t="shared" si="1"/>
        <v>7.1272732429723592E-3</v>
      </c>
      <c r="N8" s="24"/>
    </row>
    <row r="9" spans="1:14" s="14" customFormat="1" ht="20.100000000000001" customHeight="1" x14ac:dyDescent="0.15">
      <c r="B9" s="223"/>
      <c r="C9" s="208" t="s">
        <v>71</v>
      </c>
      <c r="D9" s="209"/>
      <c r="E9" s="167">
        <v>3551</v>
      </c>
      <c r="F9" s="168">
        <f t="shared" si="0"/>
        <v>0.11462603699280158</v>
      </c>
      <c r="G9" s="169">
        <v>46413.22</v>
      </c>
      <c r="H9" s="170">
        <f t="shared" si="1"/>
        <v>2.4199272633157545E-2</v>
      </c>
      <c r="N9" s="24"/>
    </row>
    <row r="10" spans="1:14" s="14" customFormat="1" ht="20.100000000000001" customHeight="1" x14ac:dyDescent="0.15">
      <c r="B10" s="223"/>
      <c r="C10" s="230" t="s">
        <v>55</v>
      </c>
      <c r="D10" s="231"/>
      <c r="E10" s="167">
        <v>6381</v>
      </c>
      <c r="F10" s="168">
        <f t="shared" si="0"/>
        <v>0.20597824332612416</v>
      </c>
      <c r="G10" s="169">
        <v>717115.78</v>
      </c>
      <c r="H10" s="170">
        <f t="shared" si="1"/>
        <v>0.37389520205147209</v>
      </c>
      <c r="N10" s="24"/>
    </row>
    <row r="11" spans="1:14" s="14" customFormat="1" ht="20.100000000000001" customHeight="1" x14ac:dyDescent="0.15">
      <c r="B11" s="223"/>
      <c r="C11" s="230" t="s">
        <v>56</v>
      </c>
      <c r="D11" s="231"/>
      <c r="E11" s="167">
        <v>3129</v>
      </c>
      <c r="F11" s="168">
        <f t="shared" si="0"/>
        <v>0.10100390587171955</v>
      </c>
      <c r="G11" s="169">
        <v>269200.91999999993</v>
      </c>
      <c r="H11" s="170">
        <f t="shared" si="1"/>
        <v>0.1403579940408537</v>
      </c>
      <c r="N11" s="24"/>
    </row>
    <row r="12" spans="1:14" s="14" customFormat="1" ht="20.100000000000001" customHeight="1" x14ac:dyDescent="0.15">
      <c r="B12" s="223"/>
      <c r="C12" s="208" t="s">
        <v>153</v>
      </c>
      <c r="D12" s="209"/>
      <c r="E12" s="167">
        <v>1036</v>
      </c>
      <c r="F12" s="168">
        <f t="shared" si="0"/>
        <v>3.3442009102940699E-2</v>
      </c>
      <c r="G12" s="169">
        <v>138012.19999999995</v>
      </c>
      <c r="H12" s="170">
        <f t="shared" si="1"/>
        <v>7.1957835601620931E-2</v>
      </c>
      <c r="N12" s="24"/>
    </row>
    <row r="13" spans="1:14" s="14" customFormat="1" ht="20.100000000000001" customHeight="1" x14ac:dyDescent="0.15">
      <c r="B13" s="223"/>
      <c r="C13" s="208" t="s">
        <v>151</v>
      </c>
      <c r="D13" s="209"/>
      <c r="E13" s="167">
        <v>174</v>
      </c>
      <c r="F13" s="168">
        <f t="shared" si="0"/>
        <v>5.6167080925788437E-3</v>
      </c>
      <c r="G13" s="169">
        <v>14514.75</v>
      </c>
      <c r="H13" s="170">
        <f t="shared" si="1"/>
        <v>7.5678091813522839E-3</v>
      </c>
      <c r="N13" s="24"/>
    </row>
    <row r="14" spans="1:14" s="14" customFormat="1" ht="20.100000000000001" customHeight="1" x14ac:dyDescent="0.15">
      <c r="B14" s="223"/>
      <c r="C14" s="208" t="s">
        <v>152</v>
      </c>
      <c r="D14" s="209"/>
      <c r="E14" s="167">
        <v>1</v>
      </c>
      <c r="F14" s="168">
        <f t="shared" si="0"/>
        <v>3.2279931566545082E-5</v>
      </c>
      <c r="G14" s="169">
        <v>39.840000000000003</v>
      </c>
      <c r="H14" s="170">
        <f t="shared" si="1"/>
        <v>2.0772077905928453E-5</v>
      </c>
      <c r="N14" s="24"/>
    </row>
    <row r="15" spans="1:14" s="14" customFormat="1" ht="20.100000000000001" customHeight="1" x14ac:dyDescent="0.15">
      <c r="B15" s="223"/>
      <c r="C15" s="208" t="s">
        <v>73</v>
      </c>
      <c r="D15" s="209"/>
      <c r="E15" s="167">
        <v>8511</v>
      </c>
      <c r="F15" s="168">
        <f t="shared" si="0"/>
        <v>0.27473449756286517</v>
      </c>
      <c r="G15" s="169">
        <v>110313.68000000002</v>
      </c>
      <c r="H15" s="170">
        <f t="shared" si="1"/>
        <v>5.7516173570523639E-2</v>
      </c>
      <c r="N15" s="24"/>
    </row>
    <row r="16" spans="1:14" s="14" customFormat="1" ht="20.100000000000001" customHeight="1" x14ac:dyDescent="0.15">
      <c r="B16" s="224"/>
      <c r="C16" s="218" t="s">
        <v>72</v>
      </c>
      <c r="D16" s="219"/>
      <c r="E16" s="171">
        <v>1054</v>
      </c>
      <c r="F16" s="172">
        <f t="shared" si="0"/>
        <v>3.4023047871138516E-2</v>
      </c>
      <c r="G16" s="173">
        <v>224779.55</v>
      </c>
      <c r="H16" s="174">
        <f t="shared" si="1"/>
        <v>0.11719724709486797</v>
      </c>
      <c r="N16" s="24"/>
    </row>
    <row r="17" spans="2:8" s="14" customFormat="1" ht="20.100000000000001" customHeight="1" x14ac:dyDescent="0.15">
      <c r="B17" s="222" t="s">
        <v>70</v>
      </c>
      <c r="C17" s="216" t="s">
        <v>84</v>
      </c>
      <c r="D17" s="217"/>
      <c r="E17" s="175">
        <v>0</v>
      </c>
      <c r="F17" s="176">
        <f t="shared" ref="F17:F28" si="2">E17/SUM(E$17:E$28)</f>
        <v>0</v>
      </c>
      <c r="G17" s="177">
        <v>0</v>
      </c>
      <c r="H17" s="178">
        <f t="shared" ref="H17:H28" si="3">G17/SUM(G$17:G$28)</f>
        <v>0</v>
      </c>
    </row>
    <row r="18" spans="2:8" s="14" customFormat="1" ht="20.100000000000001" customHeight="1" x14ac:dyDescent="0.15">
      <c r="B18" s="223"/>
      <c r="C18" s="208" t="s">
        <v>85</v>
      </c>
      <c r="D18" s="209"/>
      <c r="E18" s="167">
        <v>2</v>
      </c>
      <c r="F18" s="168">
        <f t="shared" si="2"/>
        <v>2.4761668936486319E-4</v>
      </c>
      <c r="G18" s="169">
        <v>99.419999999999987</v>
      </c>
      <c r="H18" s="170">
        <f t="shared" si="3"/>
        <v>6.5467039038162632E-4</v>
      </c>
    </row>
    <row r="19" spans="2:8" s="14" customFormat="1" ht="20.100000000000001" customHeight="1" x14ac:dyDescent="0.15">
      <c r="B19" s="223"/>
      <c r="C19" s="208" t="s">
        <v>86</v>
      </c>
      <c r="D19" s="209"/>
      <c r="E19" s="167">
        <v>543</v>
      </c>
      <c r="F19" s="168">
        <f t="shared" si="2"/>
        <v>6.7227931162560359E-2</v>
      </c>
      <c r="G19" s="169">
        <v>16963.64</v>
      </c>
      <c r="H19" s="170">
        <f t="shared" si="3"/>
        <v>0.11170381031073599</v>
      </c>
    </row>
    <row r="20" spans="2:8" s="14" customFormat="1" ht="20.100000000000001" customHeight="1" x14ac:dyDescent="0.15">
      <c r="B20" s="223"/>
      <c r="C20" s="208" t="s">
        <v>87</v>
      </c>
      <c r="D20" s="209"/>
      <c r="E20" s="167">
        <v>100</v>
      </c>
      <c r="F20" s="168">
        <f t="shared" si="2"/>
        <v>1.238083446824316E-2</v>
      </c>
      <c r="G20" s="169">
        <v>3863.67</v>
      </c>
      <c r="H20" s="170">
        <f t="shared" si="3"/>
        <v>2.5441866296577936E-2</v>
      </c>
    </row>
    <row r="21" spans="2:8" s="14" customFormat="1" ht="20.100000000000001" customHeight="1" x14ac:dyDescent="0.15">
      <c r="B21" s="223"/>
      <c r="C21" s="208" t="s">
        <v>88</v>
      </c>
      <c r="D21" s="209"/>
      <c r="E21" s="167">
        <v>377</v>
      </c>
      <c r="F21" s="168">
        <f t="shared" si="2"/>
        <v>4.6675745945276709E-2</v>
      </c>
      <c r="G21" s="169">
        <v>4243.03</v>
      </c>
      <c r="H21" s="170">
        <f t="shared" si="3"/>
        <v>2.7939912557845021E-2</v>
      </c>
    </row>
    <row r="22" spans="2:8" s="14" customFormat="1" ht="20.100000000000001" customHeight="1" x14ac:dyDescent="0.15">
      <c r="B22" s="223"/>
      <c r="C22" s="208" t="s">
        <v>89</v>
      </c>
      <c r="D22" s="209"/>
      <c r="E22" s="167">
        <v>0</v>
      </c>
      <c r="F22" s="168">
        <f t="shared" si="2"/>
        <v>0</v>
      </c>
      <c r="G22" s="169">
        <v>0</v>
      </c>
      <c r="H22" s="170">
        <f t="shared" si="3"/>
        <v>0</v>
      </c>
    </row>
    <row r="23" spans="2:8" s="14" customFormat="1" ht="20.100000000000001" customHeight="1" x14ac:dyDescent="0.15">
      <c r="B23" s="223"/>
      <c r="C23" s="208" t="s">
        <v>90</v>
      </c>
      <c r="D23" s="209"/>
      <c r="E23" s="167">
        <v>2315</v>
      </c>
      <c r="F23" s="168">
        <f t="shared" si="2"/>
        <v>0.28661631793982917</v>
      </c>
      <c r="G23" s="169">
        <v>78316.949999999983</v>
      </c>
      <c r="H23" s="170">
        <f t="shared" si="3"/>
        <v>0.51570899446789686</v>
      </c>
    </row>
    <row r="24" spans="2:8" s="14" customFormat="1" ht="20.100000000000001" customHeight="1" x14ac:dyDescent="0.15">
      <c r="B24" s="223"/>
      <c r="C24" s="208" t="s">
        <v>91</v>
      </c>
      <c r="D24" s="209"/>
      <c r="E24" s="167">
        <v>40</v>
      </c>
      <c r="F24" s="168">
        <f t="shared" si="2"/>
        <v>4.9523337872972636E-3</v>
      </c>
      <c r="G24" s="169">
        <v>1724.41</v>
      </c>
      <c r="H24" s="170">
        <f t="shared" si="3"/>
        <v>1.135506103276987E-2</v>
      </c>
    </row>
    <row r="25" spans="2:8" s="14" customFormat="1" ht="20.100000000000001" customHeight="1" x14ac:dyDescent="0.15">
      <c r="B25" s="223"/>
      <c r="C25" s="208" t="s">
        <v>146</v>
      </c>
      <c r="D25" s="209"/>
      <c r="E25" s="167">
        <v>10</v>
      </c>
      <c r="F25" s="168">
        <f t="shared" si="2"/>
        <v>1.2380834468243159E-3</v>
      </c>
      <c r="G25" s="169">
        <v>449.75</v>
      </c>
      <c r="H25" s="170">
        <f t="shared" si="3"/>
        <v>2.9615571119909118E-3</v>
      </c>
    </row>
    <row r="26" spans="2:8" s="14" customFormat="1" ht="20.100000000000001" customHeight="1" x14ac:dyDescent="0.15">
      <c r="B26" s="223"/>
      <c r="C26" s="208" t="s">
        <v>147</v>
      </c>
      <c r="D26" s="209"/>
      <c r="E26" s="167">
        <v>0</v>
      </c>
      <c r="F26" s="168">
        <f t="shared" si="2"/>
        <v>0</v>
      </c>
      <c r="G26" s="169">
        <v>0</v>
      </c>
      <c r="H26" s="170">
        <f t="shared" si="3"/>
        <v>0</v>
      </c>
    </row>
    <row r="27" spans="2:8" s="14" customFormat="1" ht="20.100000000000001" customHeight="1" x14ac:dyDescent="0.15">
      <c r="B27" s="223"/>
      <c r="C27" s="208" t="s">
        <v>93</v>
      </c>
      <c r="D27" s="209"/>
      <c r="E27" s="167">
        <v>4438</v>
      </c>
      <c r="F27" s="168">
        <f t="shared" si="2"/>
        <v>0.54946143370063139</v>
      </c>
      <c r="G27" s="169">
        <v>25641.710000000003</v>
      </c>
      <c r="H27" s="170">
        <f t="shared" si="3"/>
        <v>0.16884800136544412</v>
      </c>
    </row>
    <row r="28" spans="2:8" s="14" customFormat="1" ht="20.100000000000001" customHeight="1" x14ac:dyDescent="0.15">
      <c r="B28" s="224"/>
      <c r="C28" s="208" t="s">
        <v>92</v>
      </c>
      <c r="D28" s="209"/>
      <c r="E28" s="171">
        <v>252</v>
      </c>
      <c r="F28" s="172">
        <f t="shared" si="2"/>
        <v>3.1199702859972762E-2</v>
      </c>
      <c r="G28" s="173">
        <v>20560.100000000002</v>
      </c>
      <c r="H28" s="174">
        <f t="shared" si="3"/>
        <v>0.13538612646635764</v>
      </c>
    </row>
    <row r="29" spans="2:8" s="14" customFormat="1" ht="20.100000000000001" customHeight="1" x14ac:dyDescent="0.15">
      <c r="B29" s="220" t="s">
        <v>83</v>
      </c>
      <c r="C29" s="216" t="s">
        <v>74</v>
      </c>
      <c r="D29" s="217"/>
      <c r="E29" s="175">
        <v>155</v>
      </c>
      <c r="F29" s="176">
        <f>E29/SUM(E$29:E$39)</f>
        <v>4.8619824341279802E-2</v>
      </c>
      <c r="G29" s="177">
        <v>24447.710000000003</v>
      </c>
      <c r="H29" s="178">
        <f>G29/SUM(G$29:G$39)</f>
        <v>3.1025769435645379E-2</v>
      </c>
    </row>
    <row r="30" spans="2:8" s="14" customFormat="1" ht="20.100000000000001" customHeight="1" x14ac:dyDescent="0.15">
      <c r="B30" s="221"/>
      <c r="C30" s="208" t="s">
        <v>75</v>
      </c>
      <c r="D30" s="209"/>
      <c r="E30" s="167">
        <v>7</v>
      </c>
      <c r="F30" s="168">
        <f t="shared" ref="F30:F40" si="4">E30/SUM(E$29:E$39)</f>
        <v>2.1957340025094102E-3</v>
      </c>
      <c r="G30" s="169">
        <v>966.62000000000012</v>
      </c>
      <c r="H30" s="170">
        <f t="shared" ref="H30:H40" si="5">G30/SUM(G$29:G$39)</f>
        <v>1.2267050472982352E-3</v>
      </c>
    </row>
    <row r="31" spans="2:8" s="14" customFormat="1" ht="20.100000000000001" customHeight="1" x14ac:dyDescent="0.15">
      <c r="B31" s="221"/>
      <c r="C31" s="208" t="s">
        <v>76</v>
      </c>
      <c r="D31" s="209"/>
      <c r="E31" s="167">
        <v>152</v>
      </c>
      <c r="F31" s="168">
        <f t="shared" si="4"/>
        <v>4.7678795483061483E-2</v>
      </c>
      <c r="G31" s="169">
        <v>24560.820000000003</v>
      </c>
      <c r="H31" s="170">
        <f t="shared" si="5"/>
        <v>3.1169313545947156E-2</v>
      </c>
    </row>
    <row r="32" spans="2:8" s="14" customFormat="1" ht="20.100000000000001" customHeight="1" x14ac:dyDescent="0.15">
      <c r="B32" s="221"/>
      <c r="C32" s="208" t="s">
        <v>77</v>
      </c>
      <c r="D32" s="209"/>
      <c r="E32" s="167">
        <v>9</v>
      </c>
      <c r="F32" s="168">
        <f t="shared" si="4"/>
        <v>2.8230865746549563E-3</v>
      </c>
      <c r="G32" s="169">
        <v>494.87</v>
      </c>
      <c r="H32" s="170">
        <f t="shared" si="5"/>
        <v>6.2802293223446399E-4</v>
      </c>
    </row>
    <row r="33" spans="2:8" s="14" customFormat="1" ht="20.100000000000001" customHeight="1" x14ac:dyDescent="0.15">
      <c r="B33" s="221"/>
      <c r="C33" s="208" t="s">
        <v>78</v>
      </c>
      <c r="D33" s="209"/>
      <c r="E33" s="167">
        <v>609</v>
      </c>
      <c r="F33" s="168">
        <f t="shared" si="4"/>
        <v>0.19102885821831869</v>
      </c>
      <c r="G33" s="169">
        <v>131697.62000000002</v>
      </c>
      <c r="H33" s="170">
        <f t="shared" si="5"/>
        <v>0.1671330359098353</v>
      </c>
    </row>
    <row r="34" spans="2:8" s="14" customFormat="1" ht="20.100000000000001" customHeight="1" x14ac:dyDescent="0.15">
      <c r="B34" s="221"/>
      <c r="C34" s="208" t="s">
        <v>79</v>
      </c>
      <c r="D34" s="209"/>
      <c r="E34" s="167">
        <v>128</v>
      </c>
      <c r="F34" s="168">
        <f t="shared" si="4"/>
        <v>4.0150564617314928E-2</v>
      </c>
      <c r="G34" s="169">
        <v>8434.2200000000012</v>
      </c>
      <c r="H34" s="170">
        <f t="shared" si="5"/>
        <v>1.0703585942794192E-2</v>
      </c>
    </row>
    <row r="35" spans="2:8" s="14" customFormat="1" ht="20.100000000000001" customHeight="1" x14ac:dyDescent="0.15">
      <c r="B35" s="221"/>
      <c r="C35" s="208" t="s">
        <v>80</v>
      </c>
      <c r="D35" s="209"/>
      <c r="E35" s="167">
        <v>1927</v>
      </c>
      <c r="F35" s="168">
        <f t="shared" si="4"/>
        <v>0.60445420326223342</v>
      </c>
      <c r="G35" s="169">
        <v>543608.48999999987</v>
      </c>
      <c r="H35" s="170">
        <f t="shared" si="5"/>
        <v>0.68987531650200906</v>
      </c>
    </row>
    <row r="36" spans="2:8" s="14" customFormat="1" ht="20.100000000000001" customHeight="1" x14ac:dyDescent="0.15">
      <c r="B36" s="221"/>
      <c r="C36" s="208" t="s">
        <v>81</v>
      </c>
      <c r="D36" s="209"/>
      <c r="E36" s="167">
        <v>37</v>
      </c>
      <c r="F36" s="168">
        <f t="shared" si="4"/>
        <v>1.1606022584692597E-2</v>
      </c>
      <c r="G36" s="169">
        <v>9443.41</v>
      </c>
      <c r="H36" s="170">
        <f t="shared" si="5"/>
        <v>1.1984315150427909E-2</v>
      </c>
    </row>
    <row r="37" spans="2:8" s="14" customFormat="1" ht="20.100000000000001" customHeight="1" x14ac:dyDescent="0.15">
      <c r="B37" s="221"/>
      <c r="C37" s="208" t="s">
        <v>82</v>
      </c>
      <c r="D37" s="209"/>
      <c r="E37" s="167">
        <v>29</v>
      </c>
      <c r="F37" s="168">
        <f t="shared" si="4"/>
        <v>9.0966122961104144E-3</v>
      </c>
      <c r="G37" s="169">
        <v>6557.01</v>
      </c>
      <c r="H37" s="170">
        <f t="shared" si="5"/>
        <v>8.3212816434431319E-3</v>
      </c>
    </row>
    <row r="38" spans="2:8" s="14" customFormat="1" ht="20.100000000000001" customHeight="1" x14ac:dyDescent="0.15">
      <c r="B38" s="221"/>
      <c r="C38" s="208" t="s">
        <v>148</v>
      </c>
      <c r="D38" s="209"/>
      <c r="E38" s="167">
        <v>82</v>
      </c>
      <c r="F38" s="168">
        <f t="shared" si="4"/>
        <v>2.5721455457967377E-2</v>
      </c>
      <c r="G38" s="169">
        <v>25177.39</v>
      </c>
      <c r="H38" s="170">
        <f t="shared" si="5"/>
        <v>3.1951781869603471E-2</v>
      </c>
    </row>
    <row r="39" spans="2:8" s="14" customFormat="1" ht="20.100000000000001" customHeight="1" x14ac:dyDescent="0.15">
      <c r="B39" s="221"/>
      <c r="C39" s="210" t="s">
        <v>94</v>
      </c>
      <c r="D39" s="211"/>
      <c r="E39" s="167">
        <v>53</v>
      </c>
      <c r="F39" s="168">
        <f t="shared" si="4"/>
        <v>1.6624843161856962E-2</v>
      </c>
      <c r="G39" s="169">
        <v>12592.620000000003</v>
      </c>
      <c r="H39" s="184">
        <f t="shared" si="5"/>
        <v>1.5980872020761729E-2</v>
      </c>
    </row>
    <row r="40" spans="2:8" s="14" customFormat="1" ht="20.100000000000001" customHeight="1" x14ac:dyDescent="0.15">
      <c r="B40" s="182"/>
      <c r="C40" s="218" t="s">
        <v>149</v>
      </c>
      <c r="D40" s="219"/>
      <c r="E40" s="167">
        <v>1060</v>
      </c>
      <c r="F40" s="185">
        <f t="shared" si="4"/>
        <v>0.33249686323713928</v>
      </c>
      <c r="G40" s="169">
        <v>126225.90999999999</v>
      </c>
      <c r="H40" s="172">
        <f t="shared" si="5"/>
        <v>0.16018907212432262</v>
      </c>
    </row>
    <row r="41" spans="2:8" s="14" customFormat="1" ht="20.100000000000001" customHeight="1" x14ac:dyDescent="0.15">
      <c r="B41" s="212" t="s">
        <v>95</v>
      </c>
      <c r="C41" s="216" t="s">
        <v>96</v>
      </c>
      <c r="D41" s="217"/>
      <c r="E41" s="175">
        <v>3651</v>
      </c>
      <c r="F41" s="176">
        <f>E41/SUM(E$41:E$44)</f>
        <v>0.5377025036818851</v>
      </c>
      <c r="G41" s="177">
        <v>1033558.07</v>
      </c>
      <c r="H41" s="178">
        <f>G41/SUM(G$41:G$44)</f>
        <v>0.50086001822679127</v>
      </c>
    </row>
    <row r="42" spans="2:8" s="14" customFormat="1" ht="20.100000000000001" customHeight="1" x14ac:dyDescent="0.15">
      <c r="B42" s="213"/>
      <c r="C42" s="208" t="s">
        <v>97</v>
      </c>
      <c r="D42" s="209"/>
      <c r="E42" s="167">
        <v>2636</v>
      </c>
      <c r="F42" s="168">
        <f t="shared" ref="F42:F44" si="6">E42/SUM(E$41:E$44)</f>
        <v>0.38821796759941091</v>
      </c>
      <c r="G42" s="169">
        <v>834676.3899999999</v>
      </c>
      <c r="H42" s="170">
        <f t="shared" ref="H42:H44" si="7">G42/SUM(G$41:G$44)</f>
        <v>0.40448238376085849</v>
      </c>
    </row>
    <row r="43" spans="2:8" s="14" customFormat="1" ht="20.100000000000001" customHeight="1" x14ac:dyDescent="0.15">
      <c r="B43" s="214"/>
      <c r="C43" s="208" t="s">
        <v>150</v>
      </c>
      <c r="D43" s="209"/>
      <c r="E43" s="183">
        <v>287</v>
      </c>
      <c r="F43" s="168">
        <f t="shared" si="6"/>
        <v>4.2268041237113405E-2</v>
      </c>
      <c r="G43" s="169">
        <v>118905.23000000003</v>
      </c>
      <c r="H43" s="170">
        <f t="shared" si="7"/>
        <v>5.7621218772023926E-2</v>
      </c>
    </row>
    <row r="44" spans="2:8" s="14" customFormat="1" ht="20.100000000000001" customHeight="1" x14ac:dyDescent="0.15">
      <c r="B44" s="215"/>
      <c r="C44" s="218" t="s">
        <v>98</v>
      </c>
      <c r="D44" s="219"/>
      <c r="E44" s="171">
        <v>216</v>
      </c>
      <c r="F44" s="172">
        <f t="shared" si="6"/>
        <v>3.1811487481590572E-2</v>
      </c>
      <c r="G44" s="173">
        <v>76427.039999999994</v>
      </c>
      <c r="H44" s="174">
        <f t="shared" si="7"/>
        <v>3.7036379240326281E-2</v>
      </c>
    </row>
    <row r="45" spans="2:8" s="14" customFormat="1" ht="20.100000000000001" customHeight="1" x14ac:dyDescent="0.15">
      <c r="B45" s="205" t="s">
        <v>113</v>
      </c>
      <c r="C45" s="206"/>
      <c r="D45" s="207"/>
      <c r="E45" s="144">
        <f>SUM(E5:E44)</f>
        <v>50094</v>
      </c>
      <c r="F45" s="179">
        <f>E45/E$45</f>
        <v>1</v>
      </c>
      <c r="G45" s="180">
        <f>SUM(G5:G44)</f>
        <v>5047595.4000000004</v>
      </c>
      <c r="H45" s="181">
        <f>G45/G$45</f>
        <v>1</v>
      </c>
    </row>
    <row r="46" spans="2:8" s="14" customFormat="1" ht="20.100000000000001" customHeight="1" x14ac:dyDescent="0.15">
      <c r="B46" s="85"/>
      <c r="C46" s="85"/>
      <c r="D46" s="85"/>
      <c r="E46" s="86"/>
      <c r="F46" s="86"/>
      <c r="G46" s="87"/>
      <c r="H46" s="88"/>
    </row>
    <row r="47" spans="2:8" s="14" customFormat="1" ht="20.100000000000001" customHeight="1" x14ac:dyDescent="0.15"/>
    <row r="48" spans="2:8" s="14" customFormat="1" ht="20.100000000000001" customHeight="1" x14ac:dyDescent="0.15"/>
    <row r="49" s="14" customFormat="1" ht="20.100000000000001" customHeight="1" x14ac:dyDescent="0.15"/>
    <row r="50" s="14" customFormat="1" ht="20.100000000000001" customHeight="1" x14ac:dyDescent="0.15"/>
    <row r="51" s="14" customFormat="1" ht="20.100000000000001" customHeight="1" x14ac:dyDescent="0.15"/>
    <row r="52" s="14" customFormat="1" ht="20.100000000000001" customHeight="1" x14ac:dyDescent="0.15"/>
    <row r="53" s="14" customFormat="1" ht="20.100000000000001" customHeight="1" x14ac:dyDescent="0.15"/>
    <row r="54" s="14" customFormat="1" ht="20.100000000000001" customHeight="1" x14ac:dyDescent="0.15"/>
    <row r="55" s="14" customFormat="1" ht="20.100000000000001" customHeight="1" x14ac:dyDescent="0.15"/>
    <row r="56" s="14" customFormat="1" ht="20.100000000000001" customHeight="1" x14ac:dyDescent="0.15"/>
    <row r="57" s="14" customFormat="1" ht="20.100000000000001" customHeight="1" x14ac:dyDescent="0.15"/>
    <row r="58" s="14" customFormat="1" ht="20.100000000000001" customHeight="1" x14ac:dyDescent="0.15"/>
    <row r="59" s="14" customFormat="1" ht="20.100000000000001" customHeight="1" x14ac:dyDescent="0.15"/>
    <row r="60" s="14" customFormat="1" ht="20.100000000000001" customHeight="1" x14ac:dyDescent="0.15"/>
    <row r="61" s="14" customFormat="1" ht="20.100000000000001" customHeight="1" x14ac:dyDescent="0.15"/>
    <row r="62" s="14" customFormat="1" ht="20.100000000000001" customHeight="1" x14ac:dyDescent="0.15"/>
    <row r="63" s="14" customFormat="1" ht="20.100000000000001" customHeight="1" x14ac:dyDescent="0.15"/>
    <row r="64" s="14" customFormat="1" ht="20.100000000000001" customHeight="1" x14ac:dyDescent="0.15"/>
    <row r="65" s="14" customFormat="1" ht="20.100000000000001" customHeight="1" x14ac:dyDescent="0.15"/>
    <row r="66" s="14" customFormat="1" ht="20.100000000000001" customHeight="1" x14ac:dyDescent="0.15"/>
    <row r="67" s="14" customFormat="1" ht="20.100000000000001" customHeight="1" x14ac:dyDescent="0.15"/>
    <row r="68" s="14" customFormat="1" ht="20.100000000000001" customHeight="1" x14ac:dyDescent="0.15"/>
    <row r="69" s="14" customFormat="1" ht="20.100000000000001" customHeight="1" x14ac:dyDescent="0.15"/>
    <row r="70" s="14" customFormat="1" ht="20.100000000000001" customHeight="1" x14ac:dyDescent="0.15"/>
    <row r="71" s="14" customFormat="1" ht="20.100000000000001" customHeight="1" x14ac:dyDescent="0.15"/>
    <row r="72" s="14" customFormat="1" ht="20.100000000000001" customHeight="1" x14ac:dyDescent="0.15"/>
    <row r="73" s="14" customFormat="1" ht="20.100000000000001" customHeight="1" x14ac:dyDescent="0.15"/>
    <row r="74" s="14" customFormat="1" ht="20.100000000000001" customHeight="1" x14ac:dyDescent="0.15"/>
    <row r="75" s="14" customFormat="1" ht="20.100000000000001" customHeight="1" x14ac:dyDescent="0.15"/>
    <row r="76" s="14" customFormat="1" ht="20.100000000000001" customHeight="1" x14ac:dyDescent="0.15"/>
    <row r="77" s="14" customFormat="1" ht="20.100000000000001" customHeight="1" x14ac:dyDescent="0.15"/>
    <row r="78" s="14" customFormat="1" ht="20.100000000000001" customHeight="1" x14ac:dyDescent="0.15"/>
    <row r="79" s="14" customFormat="1" ht="20.100000000000001" customHeight="1" x14ac:dyDescent="0.15"/>
    <row r="80" s="14" customFormat="1" ht="20.100000000000001" customHeight="1" x14ac:dyDescent="0.15"/>
    <row r="81" s="14" customFormat="1" ht="20.100000000000001" customHeight="1" x14ac:dyDescent="0.15"/>
    <row r="82" s="14" customFormat="1" ht="20.100000000000001" customHeight="1" x14ac:dyDescent="0.15"/>
    <row r="83" s="14" customFormat="1" ht="20.100000000000001" customHeight="1" x14ac:dyDescent="0.15"/>
    <row r="84" s="14" customFormat="1" ht="20.100000000000001" customHeight="1" x14ac:dyDescent="0.15"/>
    <row r="85" s="14" customFormat="1" ht="20.100000000000001" customHeight="1" x14ac:dyDescent="0.15"/>
    <row r="86" s="14" customFormat="1" ht="20.100000000000001" customHeight="1" x14ac:dyDescent="0.15"/>
    <row r="87" s="14" customFormat="1" ht="20.100000000000001" customHeight="1" x14ac:dyDescent="0.15"/>
    <row r="88" s="14" customFormat="1" ht="20.100000000000001" customHeight="1" x14ac:dyDescent="0.15"/>
    <row r="89" s="14" customFormat="1" ht="20.100000000000001" customHeight="1" x14ac:dyDescent="0.15"/>
    <row r="90" s="14" customFormat="1" ht="20.100000000000001" customHeight="1" x14ac:dyDescent="0.15"/>
    <row r="91" s="14" customFormat="1" ht="20.100000000000001" customHeight="1" x14ac:dyDescent="0.15"/>
    <row r="92" s="14" customFormat="1" ht="20.100000000000001" customHeight="1" x14ac:dyDescent="0.15"/>
    <row r="93" s="14" customFormat="1" ht="20.100000000000001" customHeight="1" x14ac:dyDescent="0.15"/>
    <row r="94" s="14" customFormat="1" ht="20.100000000000001" customHeight="1" x14ac:dyDescent="0.15"/>
    <row r="95" s="14" customFormat="1" ht="20.100000000000001" customHeight="1" x14ac:dyDescent="0.15"/>
    <row r="96" s="14" customFormat="1" ht="20.100000000000001" customHeight="1" x14ac:dyDescent="0.15"/>
    <row r="97" s="14" customFormat="1" ht="20.100000000000001" customHeight="1" x14ac:dyDescent="0.15"/>
    <row r="98" s="14" customFormat="1" ht="20.100000000000001" customHeight="1" x14ac:dyDescent="0.15"/>
    <row r="99" s="14" customFormat="1" ht="20.100000000000001" customHeight="1" x14ac:dyDescent="0.15"/>
    <row r="100" s="14" customFormat="1" ht="20.100000000000001" customHeight="1" x14ac:dyDescent="0.15"/>
    <row r="101" s="14" customFormat="1" ht="20.100000000000001" customHeight="1" x14ac:dyDescent="0.15"/>
    <row r="102" s="14" customFormat="1" ht="20.100000000000001" customHeight="1" x14ac:dyDescent="0.15"/>
    <row r="103" s="14" customFormat="1" ht="20.100000000000001" customHeight="1" x14ac:dyDescent="0.15"/>
    <row r="104" s="14" customFormat="1" ht="20.100000000000001" customHeight="1" x14ac:dyDescent="0.15"/>
    <row r="105" s="14" customFormat="1" ht="20.100000000000001" customHeight="1" x14ac:dyDescent="0.15"/>
    <row r="106" s="14" customFormat="1" ht="20.100000000000001" customHeight="1" x14ac:dyDescent="0.15"/>
  </sheetData>
  <mergeCells count="50">
    <mergeCell ref="C43:D43"/>
    <mergeCell ref="C14:D14"/>
    <mergeCell ref="C26:D26"/>
    <mergeCell ref="C38:D38"/>
    <mergeCell ref="C40:D40"/>
    <mergeCell ref="C16:D16"/>
    <mergeCell ref="H3:H4"/>
    <mergeCell ref="B5:B16"/>
    <mergeCell ref="C5:D5"/>
    <mergeCell ref="C6:D6"/>
    <mergeCell ref="C7:D7"/>
    <mergeCell ref="C8:D8"/>
    <mergeCell ref="B3:D4"/>
    <mergeCell ref="E3:E4"/>
    <mergeCell ref="F3:F4"/>
    <mergeCell ref="G3:G4"/>
    <mergeCell ref="C9:D9"/>
    <mergeCell ref="C10:D10"/>
    <mergeCell ref="C11:D11"/>
    <mergeCell ref="C13:D13"/>
    <mergeCell ref="C15:D15"/>
    <mergeCell ref="C12:D12"/>
    <mergeCell ref="B17:B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7:D27"/>
    <mergeCell ref="C28:D28"/>
    <mergeCell ref="B45:D45"/>
    <mergeCell ref="C35:D35"/>
    <mergeCell ref="C36:D36"/>
    <mergeCell ref="C37:D37"/>
    <mergeCell ref="C39:D39"/>
    <mergeCell ref="B41:B44"/>
    <mergeCell ref="C41:D41"/>
    <mergeCell ref="C42:D42"/>
    <mergeCell ref="C44:D44"/>
    <mergeCell ref="B29:B39"/>
    <mergeCell ref="C29:D29"/>
    <mergeCell ref="C30:D30"/>
    <mergeCell ref="C31:D31"/>
    <mergeCell ref="C32:D32"/>
    <mergeCell ref="C33:D33"/>
    <mergeCell ref="C34:D34"/>
  </mergeCells>
  <phoneticPr fontId="2"/>
  <pageMargins left="0.7" right="0.7" top="0.75" bottom="0.75" header="0.3" footer="0.3"/>
  <pageSetup paperSize="9" scale="46" orientation="portrait" r:id="rId1"/>
  <rowBreaks count="1" manualBreakCount="1">
    <brk id="45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50"/>
  <sheetViews>
    <sheetView zoomScaleNormal="100" workbookViewId="0"/>
  </sheetViews>
  <sheetFormatPr defaultRowHeight="13.5" x14ac:dyDescent="0.15"/>
  <cols>
    <col min="4" max="7" width="9.125" bestFit="1" customWidth="1"/>
    <col min="8" max="8" width="10.625" bestFit="1" customWidth="1"/>
    <col min="11" max="11" width="11.75" bestFit="1" customWidth="1"/>
    <col min="13" max="13" width="9.125" bestFit="1" customWidth="1"/>
  </cols>
  <sheetData>
    <row r="1" spans="1:13" s="14" customFormat="1" ht="20.100000000000001" customHeight="1" x14ac:dyDescent="0.15">
      <c r="A1" s="13" t="s">
        <v>143</v>
      </c>
    </row>
    <row r="2" spans="1:13" s="14" customFormat="1" ht="20.100000000000001" customHeight="1" x14ac:dyDescent="0.15"/>
    <row r="3" spans="1:13" s="14" customFormat="1" ht="31.5" customHeight="1" x14ac:dyDescent="0.15">
      <c r="B3" s="244" t="s">
        <v>58</v>
      </c>
      <c r="C3" s="245"/>
      <c r="D3" s="136" t="s">
        <v>60</v>
      </c>
      <c r="E3" s="137" t="s">
        <v>63</v>
      </c>
      <c r="F3" s="137" t="s">
        <v>64</v>
      </c>
      <c r="G3" s="138" t="s">
        <v>61</v>
      </c>
      <c r="H3" s="139" t="s">
        <v>62</v>
      </c>
    </row>
    <row r="4" spans="1:13" s="14" customFormat="1" ht="20.100000000000001" customHeight="1" x14ac:dyDescent="0.15">
      <c r="B4" s="242" t="s">
        <v>27</v>
      </c>
      <c r="C4" s="243"/>
      <c r="D4" s="62">
        <v>3142</v>
      </c>
      <c r="E4" s="67">
        <v>56886.68</v>
      </c>
      <c r="F4" s="67">
        <f>E4*1000/D4</f>
        <v>18105.245066836411</v>
      </c>
      <c r="G4" s="67">
        <v>50030</v>
      </c>
      <c r="H4" s="63">
        <f>F4/G4</f>
        <v>0.36188776867552291</v>
      </c>
      <c r="K4" s="14">
        <f>D4*G4</f>
        <v>157194260</v>
      </c>
      <c r="L4" s="14" t="s">
        <v>27</v>
      </c>
      <c r="M4" s="24">
        <f>G4-F4</f>
        <v>31924.754933163589</v>
      </c>
    </row>
    <row r="5" spans="1:13" s="14" customFormat="1" ht="20.100000000000001" customHeight="1" x14ac:dyDescent="0.15">
      <c r="B5" s="238" t="s">
        <v>28</v>
      </c>
      <c r="C5" s="239"/>
      <c r="D5" s="64">
        <v>3348</v>
      </c>
      <c r="E5" s="68">
        <v>94974.499999999985</v>
      </c>
      <c r="F5" s="68">
        <f t="shared" ref="F5:F13" si="0">E5*1000/D5</f>
        <v>28367.532855436079</v>
      </c>
      <c r="G5" s="68">
        <v>104730</v>
      </c>
      <c r="H5" s="65">
        <f t="shared" ref="H5:H10" si="1">F5/G5</f>
        <v>0.27086348568162016</v>
      </c>
      <c r="K5" s="14">
        <f t="shared" ref="K5:K10" si="2">D5*G5</f>
        <v>350636040</v>
      </c>
      <c r="L5" s="14" t="s">
        <v>28</v>
      </c>
      <c r="M5" s="24">
        <f t="shared" ref="M5:M10" si="3">G5-F5</f>
        <v>76362.467144563925</v>
      </c>
    </row>
    <row r="6" spans="1:13" s="14" customFormat="1" ht="20.100000000000001" customHeight="1" x14ac:dyDescent="0.15">
      <c r="B6" s="238" t="s">
        <v>29</v>
      </c>
      <c r="C6" s="239"/>
      <c r="D6" s="64">
        <v>6214</v>
      </c>
      <c r="E6" s="68">
        <v>568693.37000000011</v>
      </c>
      <c r="F6" s="68">
        <f t="shared" si="0"/>
        <v>91518.083360154502</v>
      </c>
      <c r="G6" s="68">
        <v>166920</v>
      </c>
      <c r="H6" s="65">
        <f t="shared" si="1"/>
        <v>0.54827512197552419</v>
      </c>
      <c r="K6" s="14">
        <f t="shared" si="2"/>
        <v>1037240880</v>
      </c>
      <c r="L6" s="14" t="s">
        <v>29</v>
      </c>
      <c r="M6" s="24">
        <f t="shared" si="3"/>
        <v>75401.916639845498</v>
      </c>
    </row>
    <row r="7" spans="1:13" s="14" customFormat="1" ht="20.100000000000001" customHeight="1" x14ac:dyDescent="0.15">
      <c r="B7" s="238" t="s">
        <v>30</v>
      </c>
      <c r="C7" s="239"/>
      <c r="D7" s="64">
        <v>3695</v>
      </c>
      <c r="E7" s="68">
        <v>428748.72</v>
      </c>
      <c r="F7" s="68">
        <f t="shared" si="0"/>
        <v>116034.83626522328</v>
      </c>
      <c r="G7" s="68">
        <v>196160</v>
      </c>
      <c r="H7" s="65">
        <f t="shared" si="1"/>
        <v>0.59153158781210891</v>
      </c>
      <c r="K7" s="14">
        <f t="shared" si="2"/>
        <v>724811200</v>
      </c>
      <c r="L7" s="14" t="s">
        <v>30</v>
      </c>
      <c r="M7" s="24">
        <f t="shared" si="3"/>
        <v>80125.163734776725</v>
      </c>
    </row>
    <row r="8" spans="1:13" s="14" customFormat="1" ht="20.100000000000001" customHeight="1" x14ac:dyDescent="0.15">
      <c r="B8" s="238" t="s">
        <v>31</v>
      </c>
      <c r="C8" s="239"/>
      <c r="D8" s="64">
        <v>2313</v>
      </c>
      <c r="E8" s="68">
        <v>346388.69999999995</v>
      </c>
      <c r="F8" s="68">
        <f t="shared" si="0"/>
        <v>149757.32814526587</v>
      </c>
      <c r="G8" s="68">
        <v>269310</v>
      </c>
      <c r="H8" s="65">
        <f t="shared" si="1"/>
        <v>0.5560778587696924</v>
      </c>
      <c r="K8" s="14">
        <f t="shared" si="2"/>
        <v>622914030</v>
      </c>
      <c r="L8" s="14" t="s">
        <v>31</v>
      </c>
      <c r="M8" s="24">
        <f t="shared" si="3"/>
        <v>119552.67185473413</v>
      </c>
    </row>
    <row r="9" spans="1:13" s="14" customFormat="1" ht="20.100000000000001" customHeight="1" x14ac:dyDescent="0.15">
      <c r="B9" s="238" t="s">
        <v>32</v>
      </c>
      <c r="C9" s="239"/>
      <c r="D9" s="64">
        <v>1991</v>
      </c>
      <c r="E9" s="68">
        <v>368909.07</v>
      </c>
      <c r="F9" s="68">
        <f t="shared" si="0"/>
        <v>185288.33249623305</v>
      </c>
      <c r="G9" s="68">
        <v>308060</v>
      </c>
      <c r="H9" s="65">
        <f t="shared" si="1"/>
        <v>0.60146832596323141</v>
      </c>
      <c r="K9" s="14">
        <f t="shared" si="2"/>
        <v>613347460</v>
      </c>
      <c r="L9" s="14" t="s">
        <v>32</v>
      </c>
      <c r="M9" s="24">
        <f t="shared" si="3"/>
        <v>122771.66750376695</v>
      </c>
    </row>
    <row r="10" spans="1:13" s="14" customFormat="1" ht="20.100000000000001" customHeight="1" x14ac:dyDescent="0.15">
      <c r="B10" s="240" t="s">
        <v>33</v>
      </c>
      <c r="C10" s="241"/>
      <c r="D10" s="72">
        <v>989</v>
      </c>
      <c r="E10" s="73">
        <v>205220.94</v>
      </c>
      <c r="F10" s="73">
        <f t="shared" si="0"/>
        <v>207503.47826086957</v>
      </c>
      <c r="G10" s="73">
        <v>360650</v>
      </c>
      <c r="H10" s="75">
        <f t="shared" si="1"/>
        <v>0.57535970680956483</v>
      </c>
      <c r="K10" s="14">
        <f t="shared" si="2"/>
        <v>356682850</v>
      </c>
      <c r="L10" s="14" t="s">
        <v>33</v>
      </c>
      <c r="M10" s="24">
        <f t="shared" si="3"/>
        <v>153146.52173913043</v>
      </c>
    </row>
    <row r="11" spans="1:13" s="14" customFormat="1" ht="20.100000000000001" customHeight="1" x14ac:dyDescent="0.15">
      <c r="B11" s="242" t="s">
        <v>65</v>
      </c>
      <c r="C11" s="243"/>
      <c r="D11" s="62">
        <f>SUM(D4:D5)</f>
        <v>6490</v>
      </c>
      <c r="E11" s="67">
        <f>SUM(E4:E5)</f>
        <v>151861.18</v>
      </c>
      <c r="F11" s="67">
        <f t="shared" si="0"/>
        <v>23399.257318952234</v>
      </c>
      <c r="G11" s="82"/>
      <c r="H11" s="63">
        <f>SUM(E4:E5)*1000/SUM(K4:K5)</f>
        <v>0.29903922629272023</v>
      </c>
    </row>
    <row r="12" spans="1:13" s="14" customFormat="1" ht="20.100000000000001" customHeight="1" x14ac:dyDescent="0.15">
      <c r="B12" s="240" t="s">
        <v>59</v>
      </c>
      <c r="C12" s="241"/>
      <c r="D12" s="66">
        <f>SUM(D6:D10)</f>
        <v>15202</v>
      </c>
      <c r="E12" s="78">
        <f>SUM(E6:E10)</f>
        <v>1917960.8</v>
      </c>
      <c r="F12" s="69">
        <f t="shared" si="0"/>
        <v>126165.0309169846</v>
      </c>
      <c r="G12" s="83"/>
      <c r="H12" s="70">
        <f>SUM(E6:E10)*1000/SUM(K6:K10)</f>
        <v>0.57167297960931951</v>
      </c>
    </row>
    <row r="13" spans="1:13" s="14" customFormat="1" ht="20.100000000000001" customHeight="1" x14ac:dyDescent="0.15">
      <c r="B13" s="244" t="s">
        <v>66</v>
      </c>
      <c r="C13" s="245"/>
      <c r="D13" s="71">
        <f>SUM(D11:D12)</f>
        <v>21692</v>
      </c>
      <c r="E13" s="79">
        <f>SUM(E11:E12)</f>
        <v>2069821.98</v>
      </c>
      <c r="F13" s="74">
        <f t="shared" si="0"/>
        <v>95418.678775585475</v>
      </c>
      <c r="G13" s="77"/>
      <c r="H13" s="76">
        <f>SUM(E4:E10)*1000/SUM(K4:K10)</f>
        <v>0.53583091607070588</v>
      </c>
    </row>
    <row r="14" spans="1:13" s="14" customFormat="1" ht="20.100000000000001" customHeight="1" x14ac:dyDescent="0.15"/>
    <row r="15" spans="1:13" s="14" customFormat="1" ht="20.100000000000001" customHeight="1" x14ac:dyDescent="0.15"/>
    <row r="16" spans="1:13" s="14" customFormat="1" ht="20.100000000000001" customHeight="1" x14ac:dyDescent="0.15"/>
    <row r="17" s="14" customFormat="1" ht="20.100000000000001" customHeight="1" x14ac:dyDescent="0.15"/>
    <row r="18" s="14" customFormat="1" ht="20.100000000000001" customHeight="1" x14ac:dyDescent="0.15"/>
    <row r="19" s="14" customFormat="1" ht="20.100000000000001" customHeight="1" x14ac:dyDescent="0.15"/>
    <row r="20" s="14" customFormat="1" ht="20.100000000000001" customHeight="1" x14ac:dyDescent="0.15"/>
    <row r="21" s="14" customFormat="1" ht="20.100000000000001" customHeight="1" x14ac:dyDescent="0.15"/>
    <row r="22" s="14" customFormat="1" ht="20.100000000000001" customHeight="1" x14ac:dyDescent="0.15"/>
    <row r="23" s="14" customFormat="1" ht="20.100000000000001" customHeight="1" x14ac:dyDescent="0.15"/>
    <row r="24" s="14" customFormat="1" ht="20.100000000000001" customHeight="1" x14ac:dyDescent="0.15"/>
    <row r="25" s="14" customFormat="1" ht="20.100000000000001" customHeight="1" x14ac:dyDescent="0.15"/>
    <row r="26" s="14" customFormat="1" ht="20.100000000000001" customHeight="1" x14ac:dyDescent="0.15"/>
    <row r="27" s="14" customFormat="1" ht="20.100000000000001" customHeight="1" x14ac:dyDescent="0.15"/>
    <row r="28" s="14" customFormat="1" ht="20.100000000000001" customHeight="1" x14ac:dyDescent="0.15"/>
    <row r="29" s="14" customFormat="1" ht="20.100000000000001" customHeight="1" x14ac:dyDescent="0.15"/>
    <row r="30" s="14" customFormat="1" ht="20.100000000000001" customHeight="1" x14ac:dyDescent="0.15"/>
    <row r="31" s="14" customFormat="1" ht="20.100000000000001" customHeight="1" x14ac:dyDescent="0.15"/>
    <row r="32" s="14" customFormat="1" ht="20.100000000000001" customHeight="1" x14ac:dyDescent="0.15"/>
    <row r="33" s="14" customFormat="1" ht="20.100000000000001" customHeight="1" x14ac:dyDescent="0.15"/>
    <row r="34" s="14" customFormat="1" ht="20.100000000000001" customHeight="1" x14ac:dyDescent="0.15"/>
    <row r="35" s="14" customFormat="1" ht="20.100000000000001" customHeight="1" x14ac:dyDescent="0.15"/>
    <row r="36" s="14" customFormat="1" ht="20.100000000000001" customHeight="1" x14ac:dyDescent="0.15"/>
    <row r="37" s="14" customFormat="1" ht="20.100000000000001" customHeight="1" x14ac:dyDescent="0.15"/>
    <row r="38" s="14" customFormat="1" ht="20.100000000000001" customHeight="1" x14ac:dyDescent="0.15"/>
    <row r="39" s="14" customFormat="1" ht="20.100000000000001" customHeight="1" x14ac:dyDescent="0.15"/>
    <row r="40" s="14" customFormat="1" ht="20.100000000000001" customHeight="1" x14ac:dyDescent="0.15"/>
    <row r="41" s="14" customFormat="1" ht="20.100000000000001" customHeight="1" x14ac:dyDescent="0.15"/>
    <row r="42" s="14" customFormat="1" ht="20.100000000000001" customHeight="1" x14ac:dyDescent="0.15"/>
    <row r="43" s="14" customFormat="1" ht="20.100000000000001" customHeight="1" x14ac:dyDescent="0.15"/>
    <row r="44" s="14" customFormat="1" ht="20.100000000000001" customHeight="1" x14ac:dyDescent="0.15"/>
    <row r="45" s="14" customFormat="1" ht="20.100000000000001" customHeight="1" x14ac:dyDescent="0.15"/>
    <row r="46" s="14" customFormat="1" ht="20.100000000000001" customHeight="1" x14ac:dyDescent="0.15"/>
    <row r="47" s="14" customFormat="1" ht="20.100000000000001" customHeight="1" x14ac:dyDescent="0.15"/>
    <row r="48" s="14" customFormat="1" ht="20.100000000000001" customHeight="1" x14ac:dyDescent="0.15"/>
    <row r="49" s="14" customFormat="1" ht="20.100000000000001" customHeight="1" x14ac:dyDescent="0.15"/>
    <row r="50" s="14" customFormat="1" ht="20.100000000000001" customHeight="1" x14ac:dyDescent="0.15"/>
  </sheetData>
  <mergeCells count="11">
    <mergeCell ref="B8:C8"/>
    <mergeCell ref="B3:C3"/>
    <mergeCell ref="B4:C4"/>
    <mergeCell ref="B5:C5"/>
    <mergeCell ref="B6:C6"/>
    <mergeCell ref="B7:C7"/>
    <mergeCell ref="B9:C9"/>
    <mergeCell ref="B10:C10"/>
    <mergeCell ref="B11:C11"/>
    <mergeCell ref="B12:C12"/>
    <mergeCell ref="B13:C13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08月状況（表紙）</vt:lpstr>
      <vt:lpstr>人口統計</vt:lpstr>
      <vt:lpstr>認定者数（2-1.2）</vt:lpstr>
      <vt:lpstr>給付状況（3-1）</vt:lpstr>
      <vt:lpstr>給付状況（3-2）</vt:lpstr>
      <vt:lpstr>給付状況（3-3）</vt:lpstr>
      <vt:lpstr>'08月状況（表紙）'!Print_Area</vt:lpstr>
      <vt:lpstr>'給付状況（3-1）'!Print_Area</vt:lpstr>
      <vt:lpstr>'給付状況（3-2）'!Print_Area</vt:lpstr>
      <vt:lpstr>'給付状況（3-3）'!Print_Area</vt:lpstr>
      <vt:lpstr>人口統計!Print_Area</vt:lpstr>
      <vt:lpstr>'認定者数（2-1.2）'!Print_Area</vt:lpstr>
    </vt:vector>
  </TitlesOfParts>
  <Company>FM-USER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HONBU44</dc:creator>
  <cp:lastModifiedBy>松永 達朗</cp:lastModifiedBy>
  <cp:lastPrinted>2018-11-09T01:45:55Z</cp:lastPrinted>
  <dcterms:created xsi:type="dcterms:W3CDTF">2003-07-11T02:30:35Z</dcterms:created>
  <dcterms:modified xsi:type="dcterms:W3CDTF">2021-02-01T05:22:05Z</dcterms:modified>
</cp:coreProperties>
</file>