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20年08月報告書\"/>
    </mc:Choice>
  </mc:AlternateContent>
  <bookViews>
    <workbookView xWindow="-915" yWindow="5130" windowWidth="15480" windowHeight="6480"/>
  </bookViews>
  <sheets>
    <sheet name="08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'08月状況（表紙）'!$A$1:$L$45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H12" i="12" l="1"/>
  <c r="F12" i="12"/>
  <c r="H43" i="12" l="1"/>
  <c r="F43" i="12"/>
  <c r="H40" i="12"/>
  <c r="H38" i="12"/>
  <c r="F40" i="12"/>
  <c r="F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F39" i="12"/>
  <c r="F37" i="12"/>
  <c r="F36" i="12"/>
  <c r="F35" i="12"/>
  <c r="F34" i="12"/>
  <c r="F33" i="12"/>
  <c r="F32" i="12"/>
  <c r="F31" i="12"/>
  <c r="F30" i="12"/>
  <c r="F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<sst xmlns="http://schemas.openxmlformats.org/spreadsheetml/2006/main" count="208" uniqueCount="154">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</sst>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61376</c:v>
                </c:pt>
                <c:pt idx="1">
                  <c:v>28773</c:v>
                </c:pt>
                <c:pt idx="2">
                  <c:v>15012</c:v>
                </c:pt>
                <c:pt idx="3">
                  <c:v>10139</c:v>
                </c:pt>
                <c:pt idx="4">
                  <c:v>13857</c:v>
                </c:pt>
                <c:pt idx="5">
                  <c:v>31816</c:v>
                </c:pt>
                <c:pt idx="6">
                  <c:v>40450</c:v>
                </c:pt>
                <c:pt idx="7">
                  <c:v>17397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24368</c:v>
                </c:pt>
                <c:pt idx="1">
                  <c:v>15009</c:v>
                </c:pt>
                <c:pt idx="2">
                  <c:v>9419</c:v>
                </c:pt>
                <c:pt idx="3">
                  <c:v>5139</c:v>
                </c:pt>
                <c:pt idx="4">
                  <c:v>7062</c:v>
                </c:pt>
                <c:pt idx="5">
                  <c:v>15202</c:v>
                </c:pt>
                <c:pt idx="6">
                  <c:v>24799</c:v>
                </c:pt>
                <c:pt idx="7">
                  <c:v>9545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20860</c:v>
                </c:pt>
                <c:pt idx="1">
                  <c:v>15577</c:v>
                </c:pt>
                <c:pt idx="2">
                  <c:v>9402</c:v>
                </c:pt>
                <c:pt idx="3">
                  <c:v>4717</c:v>
                </c:pt>
                <c:pt idx="4">
                  <c:v>7385</c:v>
                </c:pt>
                <c:pt idx="5">
                  <c:v>16216</c:v>
                </c:pt>
                <c:pt idx="6">
                  <c:v>24689</c:v>
                </c:pt>
                <c:pt idx="7">
                  <c:v>10925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43880424"/>
        <c:axId val="34611702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0.24110027186950264</c:v>
                </c:pt>
                <c:pt idx="1">
                  <c:v>0.32939174635995522</c:v>
                </c:pt>
                <c:pt idx="2">
                  <c:v>0.37118627354304307</c:v>
                </c:pt>
                <c:pt idx="3">
                  <c:v>0.3076346838129721</c:v>
                </c:pt>
                <c:pt idx="4">
                  <c:v>0.32200329871171934</c:v>
                </c:pt>
                <c:pt idx="5">
                  <c:v>0.31713890599291389</c:v>
                </c:pt>
                <c:pt idx="6">
                  <c:v>0.36165656949509273</c:v>
                </c:pt>
                <c:pt idx="7">
                  <c:v>0.35385227056647478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15064"/>
        <c:axId val="346114672"/>
      </c:lineChart>
      <c:catAx>
        <c:axId val="34388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46117024"/>
        <c:crosses val="autoZero"/>
        <c:auto val="1"/>
        <c:lblAlgn val="ctr"/>
        <c:lblOffset val="100"/>
        <c:noMultiLvlLbl val="0"/>
      </c:catAx>
      <c:valAx>
        <c:axId val="34611702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43880424"/>
        <c:crosses val="autoZero"/>
        <c:crossBetween val="between"/>
      </c:valAx>
      <c:valAx>
        <c:axId val="3461146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6115064"/>
        <c:crosses val="max"/>
        <c:crossBetween val="between"/>
      </c:valAx>
      <c:catAx>
        <c:axId val="346115064"/>
        <c:scaling>
          <c:orientation val="minMax"/>
        </c:scaling>
        <c:delete val="1"/>
        <c:axPos val="b"/>
        <c:majorTickMark val="out"/>
        <c:minorTickMark val="none"/>
        <c:tickLblPos val="nextTo"/>
        <c:crossAx val="34611467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3651</c:v>
                </c:pt>
                <c:pt idx="1">
                  <c:v>2636</c:v>
                </c:pt>
                <c:pt idx="2">
                  <c:v>287</c:v>
                </c:pt>
                <c:pt idx="3">
                  <c:v>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1033558.07</c:v>
                </c:pt>
                <c:pt idx="1">
                  <c:v>834676.3899999999</c:v>
                </c:pt>
                <c:pt idx="2">
                  <c:v>118905.23000000003</c:v>
                </c:pt>
                <c:pt idx="3">
                  <c:v>76427.039999999994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24447.710000000003</c:v>
                </c:pt>
                <c:pt idx="1">
                  <c:v>966.62000000000012</c:v>
                </c:pt>
                <c:pt idx="2">
                  <c:v>24560.820000000003</c:v>
                </c:pt>
                <c:pt idx="3">
                  <c:v>494.87</c:v>
                </c:pt>
                <c:pt idx="4">
                  <c:v>131697.62000000002</c:v>
                </c:pt>
                <c:pt idx="5">
                  <c:v>8434.2200000000012</c:v>
                </c:pt>
                <c:pt idx="6">
                  <c:v>543608.48999999987</c:v>
                </c:pt>
                <c:pt idx="7">
                  <c:v>9443.41</c:v>
                </c:pt>
                <c:pt idx="8">
                  <c:v>6557.01</c:v>
                </c:pt>
                <c:pt idx="9">
                  <c:v>25177.39</c:v>
                </c:pt>
                <c:pt idx="10">
                  <c:v>12592.620000000003</c:v>
                </c:pt>
                <c:pt idx="11">
                  <c:v>126225.90999999999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641016"/>
        <c:axId val="34664336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155</c:v>
                </c:pt>
                <c:pt idx="1">
                  <c:v>7</c:v>
                </c:pt>
                <c:pt idx="2">
                  <c:v>152</c:v>
                </c:pt>
                <c:pt idx="3">
                  <c:v>9</c:v>
                </c:pt>
                <c:pt idx="4">
                  <c:v>609</c:v>
                </c:pt>
                <c:pt idx="5">
                  <c:v>128</c:v>
                </c:pt>
                <c:pt idx="6">
                  <c:v>1927</c:v>
                </c:pt>
                <c:pt idx="7">
                  <c:v>37</c:v>
                </c:pt>
                <c:pt idx="8">
                  <c:v>29</c:v>
                </c:pt>
                <c:pt idx="9">
                  <c:v>82</c:v>
                </c:pt>
                <c:pt idx="10">
                  <c:v>53</c:v>
                </c:pt>
                <c:pt idx="11">
                  <c:v>1060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40624"/>
        <c:axId val="346642976"/>
      </c:lineChart>
      <c:catAx>
        <c:axId val="34664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6642976"/>
        <c:crosses val="autoZero"/>
        <c:auto val="1"/>
        <c:lblAlgn val="ctr"/>
        <c:lblOffset val="100"/>
        <c:noMultiLvlLbl val="0"/>
      </c:catAx>
      <c:valAx>
        <c:axId val="3466429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6640624"/>
        <c:crosses val="autoZero"/>
        <c:crossBetween val="between"/>
      </c:valAx>
      <c:valAx>
        <c:axId val="34664336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6641016"/>
        <c:crosses val="max"/>
        <c:crossBetween val="between"/>
      </c:valAx>
      <c:catAx>
        <c:axId val="346641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643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18105.245066836411</c:v>
                </c:pt>
                <c:pt idx="1">
                  <c:v>28367.532855436079</c:v>
                </c:pt>
                <c:pt idx="2">
                  <c:v>91518.083360154502</c:v>
                </c:pt>
                <c:pt idx="3">
                  <c:v>116034.83626522328</c:v>
                </c:pt>
                <c:pt idx="4">
                  <c:v>149757.32814526587</c:v>
                </c:pt>
                <c:pt idx="5">
                  <c:v>185288.33249623305</c:v>
                </c:pt>
                <c:pt idx="6">
                  <c:v>207503.47826086957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113496"/>
        <c:axId val="34611780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3142</c:v>
                </c:pt>
                <c:pt idx="1">
                  <c:v>3348</c:v>
                </c:pt>
                <c:pt idx="2">
                  <c:v>6214</c:v>
                </c:pt>
                <c:pt idx="3">
                  <c:v>3695</c:v>
                </c:pt>
                <c:pt idx="4">
                  <c:v>2313</c:v>
                </c:pt>
                <c:pt idx="5">
                  <c:v>1991</c:v>
                </c:pt>
                <c:pt idx="6">
                  <c:v>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15848"/>
        <c:axId val="346118592"/>
      </c:lineChart>
      <c:catAx>
        <c:axId val="34611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6118592"/>
        <c:crosses val="autoZero"/>
        <c:auto val="1"/>
        <c:lblAlgn val="ctr"/>
        <c:lblOffset val="100"/>
        <c:noMultiLvlLbl val="0"/>
      </c:catAx>
      <c:valAx>
        <c:axId val="3461185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6115848"/>
        <c:crosses val="autoZero"/>
        <c:crossBetween val="between"/>
      </c:valAx>
      <c:valAx>
        <c:axId val="34611780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46113496"/>
        <c:crosses val="max"/>
        <c:crossBetween val="between"/>
      </c:valAx>
      <c:catAx>
        <c:axId val="346113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1178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688944"/>
        <c:axId val="347693648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18105.245066836411</c:v>
                </c:pt>
                <c:pt idx="1">
                  <c:v>28367.532855436079</c:v>
                </c:pt>
                <c:pt idx="2">
                  <c:v>91518.083360154502</c:v>
                </c:pt>
                <c:pt idx="3">
                  <c:v>116034.83626522328</c:v>
                </c:pt>
                <c:pt idx="4">
                  <c:v>149757.32814526587</c:v>
                </c:pt>
                <c:pt idx="5">
                  <c:v>185288.33249623305</c:v>
                </c:pt>
                <c:pt idx="6">
                  <c:v>207503.47826086957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691296"/>
        <c:axId val="347693256"/>
      </c:barChart>
      <c:catAx>
        <c:axId val="34768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693648"/>
        <c:crosses val="autoZero"/>
        <c:auto val="1"/>
        <c:lblAlgn val="ctr"/>
        <c:lblOffset val="100"/>
        <c:noMultiLvlLbl val="0"/>
      </c:catAx>
      <c:valAx>
        <c:axId val="3476936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7688944"/>
        <c:crosses val="autoZero"/>
        <c:crossBetween val="between"/>
      </c:valAx>
      <c:valAx>
        <c:axId val="34769325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47691296"/>
        <c:crosses val="max"/>
        <c:crossBetween val="between"/>
      </c:valAx>
      <c:catAx>
        <c:axId val="34769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6932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7348</c:v>
                </c:pt>
                <c:pt idx="1">
                  <c:v>5405</c:v>
                </c:pt>
                <c:pt idx="2">
                  <c:v>8745</c:v>
                </c:pt>
                <c:pt idx="3">
                  <c:v>5259</c:v>
                </c:pt>
                <c:pt idx="4">
                  <c:v>4399</c:v>
                </c:pt>
                <c:pt idx="5">
                  <c:v>5308</c:v>
                </c:pt>
                <c:pt idx="6">
                  <c:v>3060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943</c:v>
                </c:pt>
                <c:pt idx="1">
                  <c:v>833</c:v>
                </c:pt>
                <c:pt idx="2">
                  <c:v>756</c:v>
                </c:pt>
                <c:pt idx="3">
                  <c:v>623</c:v>
                </c:pt>
                <c:pt idx="4">
                  <c:v>496</c:v>
                </c:pt>
                <c:pt idx="5">
                  <c:v>509</c:v>
                </c:pt>
                <c:pt idx="6">
                  <c:v>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3343</c:v>
                </c:pt>
                <c:pt idx="1">
                  <c:v>2504</c:v>
                </c:pt>
                <c:pt idx="2">
                  <c:v>4995</c:v>
                </c:pt>
                <c:pt idx="3">
                  <c:v>2982</c:v>
                </c:pt>
                <c:pt idx="4">
                  <c:v>2655</c:v>
                </c:pt>
                <c:pt idx="5">
                  <c:v>3466</c:v>
                </c:pt>
                <c:pt idx="6">
                  <c:v>1940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1274</c:v>
                </c:pt>
                <c:pt idx="1">
                  <c:v>1105</c:v>
                </c:pt>
                <c:pt idx="2">
                  <c:v>764</c:v>
                </c:pt>
                <c:pt idx="3">
                  <c:v>252</c:v>
                </c:pt>
                <c:pt idx="4">
                  <c:v>360</c:v>
                </c:pt>
                <c:pt idx="5">
                  <c:v>835</c:v>
                </c:pt>
                <c:pt idx="6">
                  <c:v>2306</c:v>
                </c:pt>
                <c:pt idx="7">
                  <c:v>452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922</c:v>
                </c:pt>
                <c:pt idx="1">
                  <c:v>1036</c:v>
                </c:pt>
                <c:pt idx="2">
                  <c:v>474</c:v>
                </c:pt>
                <c:pt idx="3">
                  <c:v>165</c:v>
                </c:pt>
                <c:pt idx="4">
                  <c:v>265</c:v>
                </c:pt>
                <c:pt idx="5">
                  <c:v>628</c:v>
                </c:pt>
                <c:pt idx="6">
                  <c:v>1532</c:v>
                </c:pt>
                <c:pt idx="7">
                  <c:v>383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1310</c:v>
                </c:pt>
                <c:pt idx="1">
                  <c:v>1161</c:v>
                </c:pt>
                <c:pt idx="2">
                  <c:v>867</c:v>
                </c:pt>
                <c:pt idx="3">
                  <c:v>357</c:v>
                </c:pt>
                <c:pt idx="4">
                  <c:v>513</c:v>
                </c:pt>
                <c:pt idx="5">
                  <c:v>1433</c:v>
                </c:pt>
                <c:pt idx="6">
                  <c:v>2256</c:v>
                </c:pt>
                <c:pt idx="7">
                  <c:v>848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830</c:v>
                </c:pt>
                <c:pt idx="1">
                  <c:v>740</c:v>
                </c:pt>
                <c:pt idx="2">
                  <c:v>529</c:v>
                </c:pt>
                <c:pt idx="3">
                  <c:v>205</c:v>
                </c:pt>
                <c:pt idx="4">
                  <c:v>333</c:v>
                </c:pt>
                <c:pt idx="5">
                  <c:v>716</c:v>
                </c:pt>
                <c:pt idx="6">
                  <c:v>1434</c:v>
                </c:pt>
                <c:pt idx="7">
                  <c:v>472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653</c:v>
                </c:pt>
                <c:pt idx="1">
                  <c:v>618</c:v>
                </c:pt>
                <c:pt idx="2">
                  <c:v>428</c:v>
                </c:pt>
                <c:pt idx="3">
                  <c:v>210</c:v>
                </c:pt>
                <c:pt idx="4">
                  <c:v>282</c:v>
                </c:pt>
                <c:pt idx="5">
                  <c:v>605</c:v>
                </c:pt>
                <c:pt idx="6">
                  <c:v>1243</c:v>
                </c:pt>
                <c:pt idx="7">
                  <c:v>360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874</c:v>
                </c:pt>
                <c:pt idx="1">
                  <c:v>669</c:v>
                </c:pt>
                <c:pt idx="2">
                  <c:v>482</c:v>
                </c:pt>
                <c:pt idx="3">
                  <c:v>208</c:v>
                </c:pt>
                <c:pt idx="4">
                  <c:v>350</c:v>
                </c:pt>
                <c:pt idx="5">
                  <c:v>735</c:v>
                </c:pt>
                <c:pt idx="6">
                  <c:v>1426</c:v>
                </c:pt>
                <c:pt idx="7">
                  <c:v>564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544</c:v>
                </c:pt>
                <c:pt idx="1">
                  <c:v>404</c:v>
                </c:pt>
                <c:pt idx="2">
                  <c:v>288</c:v>
                </c:pt>
                <c:pt idx="3">
                  <c:v>105</c:v>
                </c:pt>
                <c:pt idx="4">
                  <c:v>197</c:v>
                </c:pt>
                <c:pt idx="5">
                  <c:v>444</c:v>
                </c:pt>
                <c:pt idx="6">
                  <c:v>735</c:v>
                </c:pt>
                <c:pt idx="7">
                  <c:v>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111928"/>
        <c:axId val="346116240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0.14166003360749979</c:v>
                </c:pt>
                <c:pt idx="1">
                  <c:v>0.18743869744327471</c:v>
                </c:pt>
                <c:pt idx="2">
                  <c:v>0.20360235906699964</c:v>
                </c:pt>
                <c:pt idx="3">
                  <c:v>0.15239448051948051</c:v>
                </c:pt>
                <c:pt idx="4">
                  <c:v>0.15920260261646016</c:v>
                </c:pt>
                <c:pt idx="5">
                  <c:v>0.17174867910115221</c:v>
                </c:pt>
                <c:pt idx="6">
                  <c:v>0.22090203685741999</c:v>
                </c:pt>
                <c:pt idx="7">
                  <c:v>0.16717147044455299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116632"/>
        <c:axId val="346112712"/>
      </c:lineChart>
      <c:catAx>
        <c:axId val="346111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46116240"/>
        <c:crosses val="autoZero"/>
        <c:auto val="1"/>
        <c:lblAlgn val="ctr"/>
        <c:lblOffset val="100"/>
        <c:noMultiLvlLbl val="0"/>
      </c:catAx>
      <c:valAx>
        <c:axId val="3461162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6111928"/>
        <c:crosses val="autoZero"/>
        <c:crossBetween val="between"/>
      </c:valAx>
      <c:valAx>
        <c:axId val="34611271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46116632"/>
        <c:crosses val="max"/>
        <c:crossBetween val="between"/>
      </c:valAx>
      <c:catAx>
        <c:axId val="346116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112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0.62166258598577595</c:v>
                </c:pt>
                <c:pt idx="1">
                  <c:v>0.62189800927188432</c:v>
                </c:pt>
                <c:pt idx="2">
                  <c:v>0.57462686567164178</c:v>
                </c:pt>
                <c:pt idx="3">
                  <c:v>0.59276018099547512</c:v>
                </c:pt>
                <c:pt idx="4">
                  <c:v>0.61035883547731884</c:v>
                </c:pt>
                <c:pt idx="5">
                  <c:v>0.64152159896840744</c:v>
                </c:pt>
                <c:pt idx="6">
                  <c:v>0.62739130434782608</c:v>
                </c:pt>
                <c:pt idx="7">
                  <c:v>0.61080240053345192</c:v>
                </c:pt>
                <c:pt idx="8">
                  <c:v>0.61841737533437136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0.19482336481287163</c:v>
                </c:pt>
                <c:pt idx="1">
                  <c:v>0.19443686937551133</c:v>
                </c:pt>
                <c:pt idx="2">
                  <c:v>0.18797902379991932</c:v>
                </c:pt>
                <c:pt idx="3">
                  <c:v>0.16346153846153846</c:v>
                </c:pt>
                <c:pt idx="4">
                  <c:v>0.15233581584292485</c:v>
                </c:pt>
                <c:pt idx="5">
                  <c:v>0.10670535138620245</c:v>
                </c:pt>
                <c:pt idx="6">
                  <c:v>0.14543478260869566</c:v>
                </c:pt>
                <c:pt idx="7">
                  <c:v>0.14225383418537452</c:v>
                </c:pt>
                <c:pt idx="8">
                  <c:v>0.16123687467560985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6.2259531304651977E-2</c:v>
                </c:pt>
                <c:pt idx="1">
                  <c:v>6.3539678211071718E-2</c:v>
                </c:pt>
                <c:pt idx="2">
                  <c:v>0.10568777732956837</c:v>
                </c:pt>
                <c:pt idx="3">
                  <c:v>4.4117647058823532E-2</c:v>
                </c:pt>
                <c:pt idx="4">
                  <c:v>0.1086662153012864</c:v>
                </c:pt>
                <c:pt idx="5">
                  <c:v>9.4616376531270155E-2</c:v>
                </c:pt>
                <c:pt idx="6">
                  <c:v>0.10231884057971015</c:v>
                </c:pt>
                <c:pt idx="7">
                  <c:v>7.2460546788175151E-2</c:v>
                </c:pt>
                <c:pt idx="8">
                  <c:v>8.4800574919151994E-2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0.12125451789670048</c:v>
                </c:pt>
                <c:pt idx="1">
                  <c:v>0.12012544314153259</c:v>
                </c:pt>
                <c:pt idx="2">
                  <c:v>0.13170633319887051</c:v>
                </c:pt>
                <c:pt idx="3">
                  <c:v>0.19966063348416291</c:v>
                </c:pt>
                <c:pt idx="4">
                  <c:v>0.12863913337846988</c:v>
                </c:pt>
                <c:pt idx="5">
                  <c:v>0.15715667311411993</c:v>
                </c:pt>
                <c:pt idx="6">
                  <c:v>0.12485507246376812</c:v>
                </c:pt>
                <c:pt idx="7">
                  <c:v>0.17448321849299844</c:v>
                </c:pt>
                <c:pt idx="8">
                  <c:v>0.13554517507086677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118984"/>
        <c:axId val="346111536"/>
      </c:barChart>
      <c:catAx>
        <c:axId val="346118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6111536"/>
        <c:crosses val="autoZero"/>
        <c:auto val="1"/>
        <c:lblAlgn val="ctr"/>
        <c:lblOffset val="100"/>
        <c:noMultiLvlLbl val="0"/>
      </c:catAx>
      <c:valAx>
        <c:axId val="34611153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611898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0.37924485102190209</c:v>
                </c:pt>
                <c:pt idx="1">
                  <c:v>0.42774664606718676</c:v>
                </c:pt>
                <c:pt idx="2">
                  <c:v>0.34651870087629183</c:v>
                </c:pt>
                <c:pt idx="3">
                  <c:v>0.34222884847992696</c:v>
                </c:pt>
                <c:pt idx="4">
                  <c:v>0.37989991070367374</c:v>
                </c:pt>
                <c:pt idx="5">
                  <c:v>0.37115702944046319</c:v>
                </c:pt>
                <c:pt idx="6">
                  <c:v>0.38384598120720631</c:v>
                </c:pt>
                <c:pt idx="7">
                  <c:v>0.36785983289791024</c:v>
                </c:pt>
                <c:pt idx="8">
                  <c:v>0.37997484901424539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4.0777389253759795E-2</c:v>
                </c:pt>
                <c:pt idx="1">
                  <c:v>3.8674008990619985E-2</c:v>
                </c:pt>
                <c:pt idx="2">
                  <c:v>3.348617423916863E-2</c:v>
                </c:pt>
                <c:pt idx="3">
                  <c:v>2.7049249998743984E-2</c:v>
                </c:pt>
                <c:pt idx="4">
                  <c:v>2.9896985512121464E-2</c:v>
                </c:pt>
                <c:pt idx="5">
                  <c:v>1.9286149926113796E-2</c:v>
                </c:pt>
                <c:pt idx="6">
                  <c:v>2.5634227759956878E-2</c:v>
                </c:pt>
                <c:pt idx="7">
                  <c:v>2.6936202565900125E-2</c:v>
                </c:pt>
                <c:pt idx="8">
                  <c:v>3.0086143592253863E-2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0.14683160332828679</c:v>
                </c:pt>
                <c:pt idx="1">
                  <c:v>0.1430272931722783</c:v>
                </c:pt>
                <c:pt idx="2">
                  <c:v>0.22372708434443611</c:v>
                </c:pt>
                <c:pt idx="3">
                  <c:v>8.2858075013352142E-2</c:v>
                </c:pt>
                <c:pt idx="4">
                  <c:v>0.20901925998319495</c:v>
                </c:pt>
                <c:pt idx="5">
                  <c:v>0.18790926062511501</c:v>
                </c:pt>
                <c:pt idx="6">
                  <c:v>0.22644908938681804</c:v>
                </c:pt>
                <c:pt idx="7">
                  <c:v>0.12938421357404131</c:v>
                </c:pt>
                <c:pt idx="8">
                  <c:v>0.18111726823429625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0.43314615639605131</c:v>
                </c:pt>
                <c:pt idx="1">
                  <c:v>0.39055205176991492</c:v>
                </c:pt>
                <c:pt idx="2">
                  <c:v>0.39626804054010334</c:v>
                </c:pt>
                <c:pt idx="3">
                  <c:v>0.54786382650797683</c:v>
                </c:pt>
                <c:pt idx="4">
                  <c:v>0.38118384380100973</c:v>
                </c:pt>
                <c:pt idx="5">
                  <c:v>0.42164756000830811</c:v>
                </c:pt>
                <c:pt idx="6">
                  <c:v>0.36407070164601874</c:v>
                </c:pt>
                <c:pt idx="7">
                  <c:v>0.47581975096214829</c:v>
                </c:pt>
                <c:pt idx="8">
                  <c:v>0.4088217391592045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6644936"/>
        <c:axId val="346645328"/>
      </c:barChart>
      <c:catAx>
        <c:axId val="346644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46645328"/>
        <c:crosses val="autoZero"/>
        <c:auto val="1"/>
        <c:lblAlgn val="ctr"/>
        <c:lblOffset val="100"/>
        <c:noMultiLvlLbl val="0"/>
      </c:catAx>
      <c:valAx>
        <c:axId val="34664532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4664493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281332.35000000003</c:v>
                </c:pt>
                <c:pt idx="1">
                  <c:v>17132.47</c:v>
                </c:pt>
                <c:pt idx="2">
                  <c:v>85434.72</c:v>
                </c:pt>
                <c:pt idx="3">
                  <c:v>13669.819999999996</c:v>
                </c:pt>
                <c:pt idx="4">
                  <c:v>46413.22</c:v>
                </c:pt>
                <c:pt idx="5">
                  <c:v>717115.78</c:v>
                </c:pt>
                <c:pt idx="6">
                  <c:v>269200.91999999993</c:v>
                </c:pt>
                <c:pt idx="7">
                  <c:v>138012.19999999995</c:v>
                </c:pt>
                <c:pt idx="8">
                  <c:v>14514.75</c:v>
                </c:pt>
                <c:pt idx="9">
                  <c:v>39.840000000000003</c:v>
                </c:pt>
                <c:pt idx="10">
                  <c:v>110313.68000000002</c:v>
                </c:pt>
                <c:pt idx="11">
                  <c:v>224779.55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647288"/>
        <c:axId val="34664219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4754</c:v>
                </c:pt>
                <c:pt idx="1">
                  <c:v>227</c:v>
                </c:pt>
                <c:pt idx="2">
                  <c:v>1827</c:v>
                </c:pt>
                <c:pt idx="3">
                  <c:v>334</c:v>
                </c:pt>
                <c:pt idx="4">
                  <c:v>3551</c:v>
                </c:pt>
                <c:pt idx="5">
                  <c:v>6381</c:v>
                </c:pt>
                <c:pt idx="6">
                  <c:v>3129</c:v>
                </c:pt>
                <c:pt idx="7">
                  <c:v>1036</c:v>
                </c:pt>
                <c:pt idx="8">
                  <c:v>174</c:v>
                </c:pt>
                <c:pt idx="9">
                  <c:v>1</c:v>
                </c:pt>
                <c:pt idx="10">
                  <c:v>8511</c:v>
                </c:pt>
                <c:pt idx="11">
                  <c:v>1054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44544"/>
        <c:axId val="346645720"/>
      </c:lineChart>
      <c:catAx>
        <c:axId val="3466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6645720"/>
        <c:crosses val="autoZero"/>
        <c:auto val="1"/>
        <c:lblAlgn val="ctr"/>
        <c:lblOffset val="100"/>
        <c:noMultiLvlLbl val="0"/>
      </c:catAx>
      <c:valAx>
        <c:axId val="346645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46644544"/>
        <c:crosses val="autoZero"/>
        <c:crossBetween val="between"/>
      </c:valAx>
      <c:valAx>
        <c:axId val="34664219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6647288"/>
        <c:crosses val="max"/>
        <c:crossBetween val="between"/>
      </c:valAx>
      <c:catAx>
        <c:axId val="3466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642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99.419999999999987</c:v>
                </c:pt>
                <c:pt idx="2">
                  <c:v>16963.64</c:v>
                </c:pt>
                <c:pt idx="3">
                  <c:v>3863.67</c:v>
                </c:pt>
                <c:pt idx="4">
                  <c:v>4243.03</c:v>
                </c:pt>
                <c:pt idx="5">
                  <c:v>0</c:v>
                </c:pt>
                <c:pt idx="6">
                  <c:v>78316.949999999983</c:v>
                </c:pt>
                <c:pt idx="7">
                  <c:v>1724.41</c:v>
                </c:pt>
                <c:pt idx="8">
                  <c:v>449.75</c:v>
                </c:pt>
                <c:pt idx="9">
                  <c:v>0</c:v>
                </c:pt>
                <c:pt idx="10">
                  <c:v>25641.710000000003</c:v>
                </c:pt>
                <c:pt idx="11">
                  <c:v>20560.100000000002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6646896"/>
        <c:axId val="34664258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543</c:v>
                </c:pt>
                <c:pt idx="3">
                  <c:v>100</c:v>
                </c:pt>
                <c:pt idx="4">
                  <c:v>377</c:v>
                </c:pt>
                <c:pt idx="5">
                  <c:v>0</c:v>
                </c:pt>
                <c:pt idx="6">
                  <c:v>2315</c:v>
                </c:pt>
                <c:pt idx="7">
                  <c:v>40</c:v>
                </c:pt>
                <c:pt idx="8">
                  <c:v>10</c:v>
                </c:pt>
                <c:pt idx="9">
                  <c:v>0</c:v>
                </c:pt>
                <c:pt idx="10">
                  <c:v>4438</c:v>
                </c:pt>
                <c:pt idx="11">
                  <c:v>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646112"/>
        <c:axId val="346646504"/>
      </c:lineChart>
      <c:catAx>
        <c:axId val="34664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46646504"/>
        <c:crosses val="autoZero"/>
        <c:auto val="1"/>
        <c:lblAlgn val="ctr"/>
        <c:lblOffset val="100"/>
        <c:noMultiLvlLbl val="0"/>
      </c:catAx>
      <c:valAx>
        <c:axId val="3466465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46646112"/>
        <c:crosses val="autoZero"/>
        <c:crossBetween val="between"/>
      </c:valAx>
      <c:valAx>
        <c:axId val="34664258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46646896"/>
        <c:crosses val="max"/>
        <c:crossBetween val="between"/>
      </c:valAx>
      <c:catAx>
        <c:axId val="346646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6642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08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36.2%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27.1%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59.2%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55.6%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60.1%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57.5%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701808</v>
      </c>
      <c r="D5" s="30">
        <f>SUM(E5:F5)</f>
        <v>220314</v>
      </c>
      <c r="E5" s="31">
        <f>SUM(E6:E13)</f>
        <v>110543</v>
      </c>
      <c r="F5" s="32">
        <f t="shared" ref="F5:G5" si="0">SUM(F6:F13)</f>
        <v>109771</v>
      </c>
      <c r="G5" s="29">
        <f t="shared" si="0"/>
        <v>218820</v>
      </c>
      <c r="H5" s="33">
        <f>D5/C5</f>
        <v>0.31392346624717871</v>
      </c>
      <c r="I5" s="26"/>
      <c r="J5" s="24">
        <f t="shared" ref="J5:J13" si="1">C5-D5-G5</f>
        <v>262674</v>
      </c>
      <c r="K5" s="58">
        <f>E5/C5</f>
        <v>0.15751174110297972</v>
      </c>
      <c r="L5" s="58">
        <f>F5/C5</f>
        <v>0.15641172514419899</v>
      </c>
    </row>
    <row r="6" spans="1:12" ht="20.100000000000001" customHeight="1" thickTop="1" x14ac:dyDescent="0.15">
      <c r="B6" s="18" t="s">
        <v>18</v>
      </c>
      <c r="C6" s="34">
        <v>187590</v>
      </c>
      <c r="D6" s="35">
        <f t="shared" ref="D6:D13" si="2">SUM(E6:F6)</f>
        <v>45228</v>
      </c>
      <c r="E6" s="36">
        <v>24368</v>
      </c>
      <c r="F6" s="37">
        <v>20860</v>
      </c>
      <c r="G6" s="34">
        <v>61376</v>
      </c>
      <c r="H6" s="38">
        <f t="shared" ref="H6:H13" si="3">D6/C6</f>
        <v>0.24110027186950264</v>
      </c>
      <c r="I6" s="26"/>
      <c r="J6" s="24">
        <f t="shared" si="1"/>
        <v>80986</v>
      </c>
      <c r="K6" s="58">
        <f t="shared" ref="K6:K13" si="4">E6/C6</f>
        <v>0.12990031451569914</v>
      </c>
      <c r="L6" s="58">
        <f t="shared" ref="L6:L13" si="5">F6/C6</f>
        <v>0.1111999573538035</v>
      </c>
    </row>
    <row r="7" spans="1:12" ht="20.100000000000001" customHeight="1" x14ac:dyDescent="0.15">
      <c r="B7" s="19" t="s">
        <v>19</v>
      </c>
      <c r="C7" s="39">
        <v>92856</v>
      </c>
      <c r="D7" s="40">
        <f t="shared" si="2"/>
        <v>30586</v>
      </c>
      <c r="E7" s="41">
        <v>15009</v>
      </c>
      <c r="F7" s="42">
        <v>15577</v>
      </c>
      <c r="G7" s="39">
        <v>28773</v>
      </c>
      <c r="H7" s="43">
        <f t="shared" si="3"/>
        <v>0.32939174635995522</v>
      </c>
      <c r="I7" s="26"/>
      <c r="J7" s="24">
        <f t="shared" si="1"/>
        <v>33497</v>
      </c>
      <c r="K7" s="58">
        <f t="shared" si="4"/>
        <v>0.16163737399844921</v>
      </c>
      <c r="L7" s="58">
        <f t="shared" si="5"/>
        <v>0.16775437236150598</v>
      </c>
    </row>
    <row r="8" spans="1:12" ht="20.100000000000001" customHeight="1" x14ac:dyDescent="0.15">
      <c r="B8" s="19" t="s">
        <v>20</v>
      </c>
      <c r="C8" s="39">
        <v>50705</v>
      </c>
      <c r="D8" s="40">
        <f t="shared" si="2"/>
        <v>18821</v>
      </c>
      <c r="E8" s="41">
        <v>9419</v>
      </c>
      <c r="F8" s="42">
        <v>9402</v>
      </c>
      <c r="G8" s="39">
        <v>15012</v>
      </c>
      <c r="H8" s="43">
        <f t="shared" si="3"/>
        <v>0.37118627354304307</v>
      </c>
      <c r="I8" s="26"/>
      <c r="J8" s="24">
        <f t="shared" si="1"/>
        <v>16872</v>
      </c>
      <c r="K8" s="58">
        <f t="shared" si="4"/>
        <v>0.18576077309929986</v>
      </c>
      <c r="L8" s="58">
        <f t="shared" si="5"/>
        <v>0.18542550044374323</v>
      </c>
    </row>
    <row r="9" spans="1:12" ht="20.100000000000001" customHeight="1" x14ac:dyDescent="0.15">
      <c r="B9" s="19" t="s">
        <v>21</v>
      </c>
      <c r="C9" s="39">
        <v>32038</v>
      </c>
      <c r="D9" s="40">
        <f t="shared" si="2"/>
        <v>9856</v>
      </c>
      <c r="E9" s="41">
        <v>5139</v>
      </c>
      <c r="F9" s="42">
        <v>4717</v>
      </c>
      <c r="G9" s="39">
        <v>10139</v>
      </c>
      <c r="H9" s="43">
        <f t="shared" si="3"/>
        <v>0.3076346838129721</v>
      </c>
      <c r="I9" s="26"/>
      <c r="J9" s="24">
        <f t="shared" si="1"/>
        <v>12043</v>
      </c>
      <c r="K9" s="58">
        <f t="shared" si="4"/>
        <v>0.16040327111555028</v>
      </c>
      <c r="L9" s="58">
        <f t="shared" si="5"/>
        <v>0.14723141269742182</v>
      </c>
    </row>
    <row r="10" spans="1:12" ht="20.100000000000001" customHeight="1" x14ac:dyDescent="0.15">
      <c r="B10" s="19" t="s">
        <v>22</v>
      </c>
      <c r="C10" s="39">
        <v>44866</v>
      </c>
      <c r="D10" s="40">
        <f t="shared" si="2"/>
        <v>14447</v>
      </c>
      <c r="E10" s="41">
        <v>7062</v>
      </c>
      <c r="F10" s="42">
        <v>7385</v>
      </c>
      <c r="G10" s="39">
        <v>13857</v>
      </c>
      <c r="H10" s="43">
        <f t="shared" si="3"/>
        <v>0.32200329871171934</v>
      </c>
      <c r="I10" s="26"/>
      <c r="J10" s="24">
        <f t="shared" si="1"/>
        <v>16562</v>
      </c>
      <c r="K10" s="58">
        <f t="shared" si="4"/>
        <v>0.15740204163509117</v>
      </c>
      <c r="L10" s="58">
        <f t="shared" si="5"/>
        <v>0.16460125707662818</v>
      </c>
    </row>
    <row r="11" spans="1:12" ht="20.100000000000001" customHeight="1" x14ac:dyDescent="0.15">
      <c r="B11" s="19" t="s">
        <v>23</v>
      </c>
      <c r="C11" s="39">
        <v>99067</v>
      </c>
      <c r="D11" s="40">
        <f t="shared" si="2"/>
        <v>31418</v>
      </c>
      <c r="E11" s="41">
        <v>15202</v>
      </c>
      <c r="F11" s="42">
        <v>16216</v>
      </c>
      <c r="G11" s="39">
        <v>31816</v>
      </c>
      <c r="H11" s="43">
        <f t="shared" si="3"/>
        <v>0.31713890599291389</v>
      </c>
      <c r="I11" s="26"/>
      <c r="J11" s="24">
        <f t="shared" si="1"/>
        <v>35833</v>
      </c>
      <c r="K11" s="58">
        <f t="shared" si="4"/>
        <v>0.15345170440207132</v>
      </c>
      <c r="L11" s="58">
        <f t="shared" si="5"/>
        <v>0.16368720159084257</v>
      </c>
    </row>
    <row r="12" spans="1:12" ht="20.100000000000001" customHeight="1" x14ac:dyDescent="0.15">
      <c r="B12" s="19" t="s">
        <v>24</v>
      </c>
      <c r="C12" s="39">
        <v>136837</v>
      </c>
      <c r="D12" s="40">
        <f t="shared" si="2"/>
        <v>49488</v>
      </c>
      <c r="E12" s="41">
        <v>24799</v>
      </c>
      <c r="F12" s="42">
        <v>24689</v>
      </c>
      <c r="G12" s="39">
        <v>40450</v>
      </c>
      <c r="H12" s="43">
        <f t="shared" si="3"/>
        <v>0.36165656949509273</v>
      </c>
      <c r="I12" s="26"/>
      <c r="J12" s="24">
        <f t="shared" si="1"/>
        <v>46899</v>
      </c>
      <c r="K12" s="58">
        <f t="shared" si="4"/>
        <v>0.18123022281985135</v>
      </c>
      <c r="L12" s="58">
        <f t="shared" si="5"/>
        <v>0.18042634667524135</v>
      </c>
    </row>
    <row r="13" spans="1:12" ht="20.100000000000001" customHeight="1" x14ac:dyDescent="0.15">
      <c r="B13" s="19" t="s">
        <v>25</v>
      </c>
      <c r="C13" s="39">
        <v>57849</v>
      </c>
      <c r="D13" s="40">
        <f t="shared" si="2"/>
        <v>20470</v>
      </c>
      <c r="E13" s="41">
        <v>9545</v>
      </c>
      <c r="F13" s="42">
        <v>10925</v>
      </c>
      <c r="G13" s="39">
        <v>17397</v>
      </c>
      <c r="H13" s="43">
        <f t="shared" si="3"/>
        <v>0.35385227056647478</v>
      </c>
      <c r="I13" s="26"/>
      <c r="J13" s="24">
        <f t="shared" si="1"/>
        <v>19982</v>
      </c>
      <c r="K13" s="58">
        <f t="shared" si="4"/>
        <v>0.16499853065740117</v>
      </c>
      <c r="L13" s="58">
        <f t="shared" si="5"/>
        <v>0.18885373990907361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7348</v>
      </c>
      <c r="E4" s="46">
        <f t="shared" ref="E4:K4" si="0">SUM(E5:E7)</f>
        <v>5405</v>
      </c>
      <c r="F4" s="46">
        <f t="shared" si="0"/>
        <v>8745</v>
      </c>
      <c r="G4" s="46">
        <f t="shared" si="0"/>
        <v>5259</v>
      </c>
      <c r="H4" s="46">
        <f t="shared" si="0"/>
        <v>4399</v>
      </c>
      <c r="I4" s="46">
        <f t="shared" si="0"/>
        <v>5308</v>
      </c>
      <c r="J4" s="45">
        <f t="shared" si="0"/>
        <v>3060</v>
      </c>
      <c r="K4" s="47">
        <f t="shared" si="0"/>
        <v>39524</v>
      </c>
      <c r="L4" s="55">
        <f>K4/人口統計!D5</f>
        <v>0.17939849487549589</v>
      </c>
    </row>
    <row r="5" spans="1:12" ht="20.100000000000001" customHeight="1" x14ac:dyDescent="0.15">
      <c r="B5" s="117"/>
      <c r="C5" s="118" t="s">
        <v>15</v>
      </c>
      <c r="D5" s="48">
        <v>943</v>
      </c>
      <c r="E5" s="49">
        <v>833</v>
      </c>
      <c r="F5" s="49">
        <v>756</v>
      </c>
      <c r="G5" s="49">
        <v>623</v>
      </c>
      <c r="H5" s="49">
        <v>496</v>
      </c>
      <c r="I5" s="49">
        <v>509</v>
      </c>
      <c r="J5" s="48">
        <v>331</v>
      </c>
      <c r="K5" s="50">
        <f>SUM(D5:J5)</f>
        <v>4491</v>
      </c>
      <c r="L5" s="56">
        <f>K5/人口統計!D5</f>
        <v>2.0384542062692339E-2</v>
      </c>
    </row>
    <row r="6" spans="1:12" ht="20.100000000000001" customHeight="1" x14ac:dyDescent="0.15">
      <c r="B6" s="117"/>
      <c r="C6" s="118" t="s">
        <v>145</v>
      </c>
      <c r="D6" s="48">
        <v>3062</v>
      </c>
      <c r="E6" s="49">
        <v>2068</v>
      </c>
      <c r="F6" s="49">
        <v>2994</v>
      </c>
      <c r="G6" s="49">
        <v>1654</v>
      </c>
      <c r="H6" s="49">
        <v>1248</v>
      </c>
      <c r="I6" s="49">
        <v>1333</v>
      </c>
      <c r="J6" s="48">
        <v>789</v>
      </c>
      <c r="K6" s="50">
        <f>SUM(D6:J6)</f>
        <v>13148</v>
      </c>
      <c r="L6" s="56">
        <f>K6/人口統計!D5</f>
        <v>5.967845892680447E-2</v>
      </c>
    </row>
    <row r="7" spans="1:12" ht="20.100000000000001" customHeight="1" x14ac:dyDescent="0.15">
      <c r="B7" s="117"/>
      <c r="C7" s="119" t="s">
        <v>144</v>
      </c>
      <c r="D7" s="51">
        <v>3343</v>
      </c>
      <c r="E7" s="52">
        <v>2504</v>
      </c>
      <c r="F7" s="52">
        <v>4995</v>
      </c>
      <c r="G7" s="52">
        <v>2982</v>
      </c>
      <c r="H7" s="52">
        <v>2655</v>
      </c>
      <c r="I7" s="52">
        <v>3466</v>
      </c>
      <c r="J7" s="51">
        <v>1940</v>
      </c>
      <c r="K7" s="53">
        <f>SUM(D7:J7)</f>
        <v>21885</v>
      </c>
      <c r="L7" s="57">
        <f>K7/人口統計!D5</f>
        <v>9.9335493885999077E-2</v>
      </c>
    </row>
    <row r="8" spans="1:12" ht="20.100000000000001" customHeight="1" thickBot="1" x14ac:dyDescent="0.2">
      <c r="B8" s="190" t="s">
        <v>68</v>
      </c>
      <c r="C8" s="191"/>
      <c r="D8" s="45">
        <v>73</v>
      </c>
      <c r="E8" s="46">
        <v>112</v>
      </c>
      <c r="F8" s="46">
        <v>80</v>
      </c>
      <c r="G8" s="46">
        <v>109</v>
      </c>
      <c r="H8" s="46">
        <v>84</v>
      </c>
      <c r="I8" s="46">
        <v>69</v>
      </c>
      <c r="J8" s="45">
        <v>59</v>
      </c>
      <c r="K8" s="47">
        <f>SUM(D8:J8)</f>
        <v>586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7421</v>
      </c>
      <c r="E9" s="34">
        <f t="shared" ref="E9:K9" si="1">E4+E8</f>
        <v>5517</v>
      </c>
      <c r="F9" s="34">
        <f t="shared" si="1"/>
        <v>8825</v>
      </c>
      <c r="G9" s="34">
        <f t="shared" si="1"/>
        <v>5368</v>
      </c>
      <c r="H9" s="34">
        <f t="shared" si="1"/>
        <v>4483</v>
      </c>
      <c r="I9" s="34">
        <f t="shared" si="1"/>
        <v>5377</v>
      </c>
      <c r="J9" s="35">
        <f t="shared" si="1"/>
        <v>3119</v>
      </c>
      <c r="K9" s="54">
        <f t="shared" si="1"/>
        <v>40110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1274</v>
      </c>
      <c r="E24" s="46">
        <v>922</v>
      </c>
      <c r="F24" s="46">
        <v>1310</v>
      </c>
      <c r="G24" s="46">
        <v>830</v>
      </c>
      <c r="H24" s="46">
        <v>653</v>
      </c>
      <c r="I24" s="46">
        <v>874</v>
      </c>
      <c r="J24" s="45">
        <v>544</v>
      </c>
      <c r="K24" s="47">
        <f>SUM(D24:J24)</f>
        <v>6407</v>
      </c>
      <c r="L24" s="55">
        <f>K24/人口統計!D6</f>
        <v>0.14166003360749979</v>
      </c>
    </row>
    <row r="25" spans="1:12" ht="20.100000000000001" customHeight="1" x14ac:dyDescent="0.15">
      <c r="B25" s="198" t="s">
        <v>44</v>
      </c>
      <c r="C25" s="199"/>
      <c r="D25" s="45">
        <v>1105</v>
      </c>
      <c r="E25" s="46">
        <v>1036</v>
      </c>
      <c r="F25" s="46">
        <v>1161</v>
      </c>
      <c r="G25" s="46">
        <v>740</v>
      </c>
      <c r="H25" s="46">
        <v>618</v>
      </c>
      <c r="I25" s="46">
        <v>669</v>
      </c>
      <c r="J25" s="45">
        <v>404</v>
      </c>
      <c r="K25" s="47">
        <f t="shared" ref="K25:K31" si="2">SUM(D25:J25)</f>
        <v>5733</v>
      </c>
      <c r="L25" s="55">
        <f>K25/人口統計!D7</f>
        <v>0.18743869744327471</v>
      </c>
    </row>
    <row r="26" spans="1:12" ht="20.100000000000001" customHeight="1" x14ac:dyDescent="0.15">
      <c r="B26" s="198" t="s">
        <v>45</v>
      </c>
      <c r="C26" s="199"/>
      <c r="D26" s="45">
        <v>764</v>
      </c>
      <c r="E26" s="46">
        <v>474</v>
      </c>
      <c r="F26" s="46">
        <v>867</v>
      </c>
      <c r="G26" s="46">
        <v>529</v>
      </c>
      <c r="H26" s="46">
        <v>428</v>
      </c>
      <c r="I26" s="46">
        <v>482</v>
      </c>
      <c r="J26" s="45">
        <v>288</v>
      </c>
      <c r="K26" s="47">
        <f t="shared" si="2"/>
        <v>3832</v>
      </c>
      <c r="L26" s="55">
        <f>K26/人口統計!D8</f>
        <v>0.20360235906699964</v>
      </c>
    </row>
    <row r="27" spans="1:12" ht="20.100000000000001" customHeight="1" x14ac:dyDescent="0.15">
      <c r="B27" s="198" t="s">
        <v>46</v>
      </c>
      <c r="C27" s="199"/>
      <c r="D27" s="45">
        <v>252</v>
      </c>
      <c r="E27" s="46">
        <v>165</v>
      </c>
      <c r="F27" s="46">
        <v>357</v>
      </c>
      <c r="G27" s="46">
        <v>205</v>
      </c>
      <c r="H27" s="46">
        <v>210</v>
      </c>
      <c r="I27" s="46">
        <v>208</v>
      </c>
      <c r="J27" s="45">
        <v>105</v>
      </c>
      <c r="K27" s="47">
        <f t="shared" si="2"/>
        <v>1502</v>
      </c>
      <c r="L27" s="55">
        <f>K27/人口統計!D9</f>
        <v>0.15239448051948051</v>
      </c>
    </row>
    <row r="28" spans="1:12" ht="20.100000000000001" customHeight="1" x14ac:dyDescent="0.15">
      <c r="B28" s="198" t="s">
        <v>47</v>
      </c>
      <c r="C28" s="199"/>
      <c r="D28" s="45">
        <v>360</v>
      </c>
      <c r="E28" s="46">
        <v>265</v>
      </c>
      <c r="F28" s="46">
        <v>513</v>
      </c>
      <c r="G28" s="46">
        <v>333</v>
      </c>
      <c r="H28" s="46">
        <v>282</v>
      </c>
      <c r="I28" s="46">
        <v>350</v>
      </c>
      <c r="J28" s="45">
        <v>197</v>
      </c>
      <c r="K28" s="47">
        <f t="shared" si="2"/>
        <v>2300</v>
      </c>
      <c r="L28" s="55">
        <f>K28/人口統計!D10</f>
        <v>0.15920260261646016</v>
      </c>
    </row>
    <row r="29" spans="1:12" ht="20.100000000000001" customHeight="1" x14ac:dyDescent="0.15">
      <c r="B29" s="198" t="s">
        <v>48</v>
      </c>
      <c r="C29" s="199"/>
      <c r="D29" s="45">
        <v>835</v>
      </c>
      <c r="E29" s="46">
        <v>628</v>
      </c>
      <c r="F29" s="46">
        <v>1433</v>
      </c>
      <c r="G29" s="46">
        <v>716</v>
      </c>
      <c r="H29" s="46">
        <v>605</v>
      </c>
      <c r="I29" s="46">
        <v>735</v>
      </c>
      <c r="J29" s="45">
        <v>444</v>
      </c>
      <c r="K29" s="47">
        <f t="shared" si="2"/>
        <v>5396</v>
      </c>
      <c r="L29" s="55">
        <f>K29/人口統計!D11</f>
        <v>0.17174867910115221</v>
      </c>
    </row>
    <row r="30" spans="1:12" ht="20.100000000000001" customHeight="1" x14ac:dyDescent="0.15">
      <c r="B30" s="198" t="s">
        <v>49</v>
      </c>
      <c r="C30" s="199"/>
      <c r="D30" s="45">
        <v>2306</v>
      </c>
      <c r="E30" s="46">
        <v>1532</v>
      </c>
      <c r="F30" s="46">
        <v>2256</v>
      </c>
      <c r="G30" s="46">
        <v>1434</v>
      </c>
      <c r="H30" s="46">
        <v>1243</v>
      </c>
      <c r="I30" s="46">
        <v>1426</v>
      </c>
      <c r="J30" s="45">
        <v>735</v>
      </c>
      <c r="K30" s="47">
        <f t="shared" si="2"/>
        <v>10932</v>
      </c>
      <c r="L30" s="55">
        <f>K30/人口統計!D12</f>
        <v>0.22090203685741999</v>
      </c>
    </row>
    <row r="31" spans="1:12" ht="20.100000000000001" customHeight="1" thickBot="1" x14ac:dyDescent="0.2">
      <c r="B31" s="194" t="s">
        <v>25</v>
      </c>
      <c r="C31" s="195"/>
      <c r="D31" s="45">
        <v>452</v>
      </c>
      <c r="E31" s="46">
        <v>383</v>
      </c>
      <c r="F31" s="46">
        <v>848</v>
      </c>
      <c r="G31" s="46">
        <v>472</v>
      </c>
      <c r="H31" s="46">
        <v>360</v>
      </c>
      <c r="I31" s="46">
        <v>564</v>
      </c>
      <c r="J31" s="45">
        <v>343</v>
      </c>
      <c r="K31" s="47">
        <f t="shared" si="2"/>
        <v>3422</v>
      </c>
      <c r="L31" s="59">
        <f>K31/人口統計!D13</f>
        <v>0.16717147044455299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7348</v>
      </c>
      <c r="E32" s="34">
        <f t="shared" ref="E32:J32" si="3">SUM(E24:E31)</f>
        <v>5405</v>
      </c>
      <c r="F32" s="34">
        <f t="shared" si="3"/>
        <v>8745</v>
      </c>
      <c r="G32" s="34">
        <f t="shared" si="3"/>
        <v>5259</v>
      </c>
      <c r="H32" s="34">
        <f t="shared" si="3"/>
        <v>4399</v>
      </c>
      <c r="I32" s="34">
        <f t="shared" si="3"/>
        <v>5308</v>
      </c>
      <c r="J32" s="35">
        <f t="shared" si="3"/>
        <v>3060</v>
      </c>
      <c r="K32" s="54">
        <f>SUM(K24:K31)</f>
        <v>39524</v>
      </c>
      <c r="L32" s="60">
        <f>K32/人口統計!D5</f>
        <v>0.17939849487549589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5332</v>
      </c>
      <c r="E5" s="149">
        <v>294804.64999999997</v>
      </c>
      <c r="F5" s="151">
        <v>1671</v>
      </c>
      <c r="G5" s="152">
        <v>31698.160000000003</v>
      </c>
      <c r="H5" s="150">
        <v>534</v>
      </c>
      <c r="I5" s="149">
        <v>114139.03000000003</v>
      </c>
      <c r="J5" s="151">
        <v>1040</v>
      </c>
      <c r="K5" s="152">
        <v>336704.63999999996</v>
      </c>
      <c r="M5" s="162">
        <f>Q5+Q7</f>
        <v>39056</v>
      </c>
      <c r="N5" s="121" t="s">
        <v>108</v>
      </c>
      <c r="O5" s="122"/>
      <c r="P5" s="134"/>
      <c r="Q5" s="123">
        <v>30979</v>
      </c>
      <c r="R5" s="124">
        <v>1917959.2999999989</v>
      </c>
      <c r="S5" s="124">
        <f>R5/Q5*100</f>
        <v>6191.1594951418665</v>
      </c>
    </row>
    <row r="6" spans="1:19" ht="20.100000000000001" customHeight="1" x14ac:dyDescent="0.15">
      <c r="B6" s="202" t="s">
        <v>115</v>
      </c>
      <c r="C6" s="202"/>
      <c r="D6" s="153">
        <v>4561</v>
      </c>
      <c r="E6" s="154">
        <v>290531.75</v>
      </c>
      <c r="F6" s="155">
        <v>1426</v>
      </c>
      <c r="G6" s="156">
        <v>26267.95</v>
      </c>
      <c r="H6" s="153">
        <v>466</v>
      </c>
      <c r="I6" s="154">
        <v>97146.220000000016</v>
      </c>
      <c r="J6" s="155">
        <v>881</v>
      </c>
      <c r="K6" s="156">
        <v>265268.64</v>
      </c>
      <c r="M6" s="58"/>
      <c r="N6" s="125"/>
      <c r="O6" s="94" t="s">
        <v>105</v>
      </c>
      <c r="P6" s="107"/>
      <c r="Q6" s="98">
        <f>Q5/Q$13</f>
        <v>0.61841737533437136</v>
      </c>
      <c r="R6" s="99">
        <f>R5/R$13</f>
        <v>0.37997484901424539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2849</v>
      </c>
      <c r="E7" s="154">
        <v>181024.19</v>
      </c>
      <c r="F7" s="155">
        <v>932</v>
      </c>
      <c r="G7" s="156">
        <v>17493.45</v>
      </c>
      <c r="H7" s="153">
        <v>524</v>
      </c>
      <c r="I7" s="154">
        <v>116876.84999999999</v>
      </c>
      <c r="J7" s="155">
        <v>653</v>
      </c>
      <c r="K7" s="156">
        <v>207013.65</v>
      </c>
      <c r="M7" s="58"/>
      <c r="N7" s="126" t="s">
        <v>109</v>
      </c>
      <c r="O7" s="127"/>
      <c r="P7" s="135"/>
      <c r="Q7" s="128">
        <v>8077</v>
      </c>
      <c r="R7" s="129">
        <v>151862.68000000002</v>
      </c>
      <c r="S7" s="129">
        <f>R7/Q7*100</f>
        <v>1880.1867029837815</v>
      </c>
    </row>
    <row r="8" spans="1:19" ht="20.100000000000001" customHeight="1" x14ac:dyDescent="0.15">
      <c r="B8" s="202" t="s">
        <v>117</v>
      </c>
      <c r="C8" s="202"/>
      <c r="D8" s="153">
        <v>1048</v>
      </c>
      <c r="E8" s="154">
        <v>66755.960000000006</v>
      </c>
      <c r="F8" s="155">
        <v>289</v>
      </c>
      <c r="G8" s="156">
        <v>5276.2899999999991</v>
      </c>
      <c r="H8" s="153">
        <v>78</v>
      </c>
      <c r="I8" s="154">
        <v>16162.490000000002</v>
      </c>
      <c r="J8" s="155">
        <v>353</v>
      </c>
      <c r="K8" s="156">
        <v>106867.6</v>
      </c>
      <c r="L8" s="89"/>
      <c r="M8" s="88"/>
      <c r="N8" s="130"/>
      <c r="O8" s="94" t="s">
        <v>105</v>
      </c>
      <c r="P8" s="107"/>
      <c r="Q8" s="98">
        <f>Q7/Q$13</f>
        <v>0.16123687467560985</v>
      </c>
      <c r="R8" s="99">
        <f>R7/R$13</f>
        <v>3.0086143592253863E-2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1803</v>
      </c>
      <c r="E9" s="154">
        <v>119352.19</v>
      </c>
      <c r="F9" s="155">
        <v>450</v>
      </c>
      <c r="G9" s="156">
        <v>9392.66</v>
      </c>
      <c r="H9" s="153">
        <v>321</v>
      </c>
      <c r="I9" s="154">
        <v>65667.05</v>
      </c>
      <c r="J9" s="155">
        <v>380</v>
      </c>
      <c r="K9" s="156">
        <v>119755.55999999998</v>
      </c>
      <c r="L9" s="89"/>
      <c r="M9" s="88"/>
      <c r="N9" s="126" t="s">
        <v>110</v>
      </c>
      <c r="O9" s="127"/>
      <c r="P9" s="135"/>
      <c r="Q9" s="128">
        <v>4248</v>
      </c>
      <c r="R9" s="129">
        <v>914206.68999999959</v>
      </c>
      <c r="S9" s="129">
        <f>R9/Q9*100</f>
        <v>21520.87311676082</v>
      </c>
    </row>
    <row r="10" spans="1:19" ht="20.100000000000001" customHeight="1" x14ac:dyDescent="0.15">
      <c r="B10" s="202" t="s">
        <v>119</v>
      </c>
      <c r="C10" s="202"/>
      <c r="D10" s="153">
        <v>3980</v>
      </c>
      <c r="E10" s="154">
        <v>264095.63</v>
      </c>
      <c r="F10" s="155">
        <v>662</v>
      </c>
      <c r="G10" s="156">
        <v>13723</v>
      </c>
      <c r="H10" s="153">
        <v>587</v>
      </c>
      <c r="I10" s="154">
        <v>133706.25000000003</v>
      </c>
      <c r="J10" s="155">
        <v>975</v>
      </c>
      <c r="K10" s="156">
        <v>300022.00999999995</v>
      </c>
      <c r="L10" s="89"/>
      <c r="M10" s="88"/>
      <c r="N10" s="95"/>
      <c r="O10" s="94" t="s">
        <v>105</v>
      </c>
      <c r="P10" s="107"/>
      <c r="Q10" s="98">
        <f>Q9/Q$13</f>
        <v>8.4800574919151994E-2</v>
      </c>
      <c r="R10" s="99">
        <f>R9/R$13</f>
        <v>0.18111726823429625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8658</v>
      </c>
      <c r="E11" s="154">
        <v>519729.04</v>
      </c>
      <c r="F11" s="155">
        <v>2007</v>
      </c>
      <c r="G11" s="156">
        <v>34708.849999999984</v>
      </c>
      <c r="H11" s="153">
        <v>1412</v>
      </c>
      <c r="I11" s="154">
        <v>306612.99999999994</v>
      </c>
      <c r="J11" s="155">
        <v>1723</v>
      </c>
      <c r="K11" s="156">
        <v>492953.23000000016</v>
      </c>
      <c r="L11" s="89"/>
      <c r="M11" s="88"/>
      <c r="N11" s="126" t="s">
        <v>111</v>
      </c>
      <c r="O11" s="127"/>
      <c r="P11" s="135"/>
      <c r="Q11" s="101">
        <v>6790</v>
      </c>
      <c r="R11" s="102">
        <v>2063566.73</v>
      </c>
      <c r="S11" s="102">
        <f>R11/Q11*100</f>
        <v>30391.262592047126</v>
      </c>
    </row>
    <row r="12" spans="1:19" ht="20.100000000000001" customHeight="1" thickBot="1" x14ac:dyDescent="0.2">
      <c r="B12" s="203" t="s">
        <v>121</v>
      </c>
      <c r="C12" s="203"/>
      <c r="D12" s="157">
        <v>2748</v>
      </c>
      <c r="E12" s="158">
        <v>181665.88999999998</v>
      </c>
      <c r="F12" s="159">
        <v>640</v>
      </c>
      <c r="G12" s="160">
        <v>13302.32</v>
      </c>
      <c r="H12" s="157">
        <v>326</v>
      </c>
      <c r="I12" s="158">
        <v>63895.799999999996</v>
      </c>
      <c r="J12" s="159">
        <v>785</v>
      </c>
      <c r="K12" s="160">
        <v>234981.40000000002</v>
      </c>
      <c r="L12" s="89"/>
      <c r="M12" s="88"/>
      <c r="N12" s="125"/>
      <c r="O12" s="84" t="s">
        <v>105</v>
      </c>
      <c r="P12" s="108"/>
      <c r="Q12" s="103">
        <f>Q11/Q$13</f>
        <v>0.13554517507086677</v>
      </c>
      <c r="R12" s="104">
        <f>R11/R$13</f>
        <v>0.4088217391592045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30979</v>
      </c>
      <c r="E13" s="149">
        <v>1917959.2999999989</v>
      </c>
      <c r="F13" s="151">
        <v>8077</v>
      </c>
      <c r="G13" s="152">
        <v>151862.68000000002</v>
      </c>
      <c r="H13" s="150">
        <v>4248</v>
      </c>
      <c r="I13" s="149">
        <v>914206.68999999959</v>
      </c>
      <c r="J13" s="151">
        <v>6790</v>
      </c>
      <c r="K13" s="152">
        <v>2063566.73</v>
      </c>
      <c r="M13" s="58"/>
      <c r="N13" s="131" t="s">
        <v>112</v>
      </c>
      <c r="O13" s="132"/>
      <c r="P13" s="133"/>
      <c r="Q13" s="96">
        <f>Q5+Q7+Q9+Q11</f>
        <v>50094</v>
      </c>
      <c r="R13" s="97">
        <f>R5+R7+R9+R11</f>
        <v>5047595.3999999985</v>
      </c>
      <c r="S13" s="97">
        <f>R13/Q13*100</f>
        <v>10076.247454785002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0.62166258598577595</v>
      </c>
      <c r="O16" s="58">
        <f>F5/(D5+F5+H5+J5)</f>
        <v>0.19482336481287163</v>
      </c>
      <c r="P16" s="58">
        <f>H5/(D5+F5+H5+J5)</f>
        <v>6.2259531304651977E-2</v>
      </c>
      <c r="Q16" s="58">
        <f>J5/(D5+F5+H5+J5)</f>
        <v>0.12125451789670048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0.62189800927188432</v>
      </c>
      <c r="O17" s="58">
        <f t="shared" ref="O17:O23" si="1">F6/(D6+F6+H6+J6)</f>
        <v>0.19443686937551133</v>
      </c>
      <c r="P17" s="58">
        <f t="shared" ref="P17:P23" si="2">H6/(D6+F6+H6+J6)</f>
        <v>6.3539678211071718E-2</v>
      </c>
      <c r="Q17" s="58">
        <f t="shared" ref="Q17:Q23" si="3">J6/(D6+F6+H6+J6)</f>
        <v>0.12012544314153259</v>
      </c>
    </row>
    <row r="18" spans="13:17" ht="20.100000000000001" customHeight="1" x14ac:dyDescent="0.15">
      <c r="M18" s="14" t="s">
        <v>135</v>
      </c>
      <c r="N18" s="58">
        <f t="shared" si="0"/>
        <v>0.57462686567164178</v>
      </c>
      <c r="O18" s="58">
        <f t="shared" si="1"/>
        <v>0.18797902379991932</v>
      </c>
      <c r="P18" s="58">
        <f t="shared" si="2"/>
        <v>0.10568777732956837</v>
      </c>
      <c r="Q18" s="58">
        <f t="shared" si="3"/>
        <v>0.13170633319887051</v>
      </c>
    </row>
    <row r="19" spans="13:17" ht="20.100000000000001" customHeight="1" x14ac:dyDescent="0.15">
      <c r="M19" s="14" t="s">
        <v>136</v>
      </c>
      <c r="N19" s="58">
        <f t="shared" si="0"/>
        <v>0.59276018099547512</v>
      </c>
      <c r="O19" s="58">
        <f t="shared" si="1"/>
        <v>0.16346153846153846</v>
      </c>
      <c r="P19" s="58">
        <f t="shared" si="2"/>
        <v>4.4117647058823532E-2</v>
      </c>
      <c r="Q19" s="58">
        <f t="shared" si="3"/>
        <v>0.19966063348416291</v>
      </c>
    </row>
    <row r="20" spans="13:17" ht="20.100000000000001" customHeight="1" x14ac:dyDescent="0.15">
      <c r="M20" s="14" t="s">
        <v>137</v>
      </c>
      <c r="N20" s="58">
        <f t="shared" si="0"/>
        <v>0.61035883547731884</v>
      </c>
      <c r="O20" s="58">
        <f t="shared" si="1"/>
        <v>0.15233581584292485</v>
      </c>
      <c r="P20" s="58">
        <f t="shared" si="2"/>
        <v>0.1086662153012864</v>
      </c>
      <c r="Q20" s="58">
        <f t="shared" si="3"/>
        <v>0.12863913337846988</v>
      </c>
    </row>
    <row r="21" spans="13:17" ht="20.100000000000001" customHeight="1" x14ac:dyDescent="0.15">
      <c r="M21" s="14" t="s">
        <v>138</v>
      </c>
      <c r="N21" s="58">
        <f t="shared" si="0"/>
        <v>0.64152159896840744</v>
      </c>
      <c r="O21" s="58">
        <f t="shared" si="1"/>
        <v>0.10670535138620245</v>
      </c>
      <c r="P21" s="58">
        <f t="shared" si="2"/>
        <v>9.4616376531270155E-2</v>
      </c>
      <c r="Q21" s="58">
        <f t="shared" si="3"/>
        <v>0.15715667311411993</v>
      </c>
    </row>
    <row r="22" spans="13:17" ht="20.100000000000001" customHeight="1" x14ac:dyDescent="0.15">
      <c r="M22" s="14" t="s">
        <v>139</v>
      </c>
      <c r="N22" s="58">
        <f t="shared" si="0"/>
        <v>0.62739130434782608</v>
      </c>
      <c r="O22" s="58">
        <f t="shared" si="1"/>
        <v>0.14543478260869566</v>
      </c>
      <c r="P22" s="58">
        <f t="shared" si="2"/>
        <v>0.10231884057971015</v>
      </c>
      <c r="Q22" s="58">
        <f t="shared" si="3"/>
        <v>0.12485507246376812</v>
      </c>
    </row>
    <row r="23" spans="13:17" ht="20.100000000000001" customHeight="1" x14ac:dyDescent="0.15">
      <c r="M23" s="14" t="s">
        <v>140</v>
      </c>
      <c r="N23" s="58">
        <f t="shared" si="0"/>
        <v>0.61080240053345192</v>
      </c>
      <c r="O23" s="58">
        <f t="shared" si="1"/>
        <v>0.14225383418537452</v>
      </c>
      <c r="P23" s="58">
        <f t="shared" si="2"/>
        <v>7.2460546788175151E-2</v>
      </c>
      <c r="Q23" s="58">
        <f t="shared" si="3"/>
        <v>0.17448321849299844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0.61841737533437136</v>
      </c>
      <c r="O24" s="58">
        <f t="shared" ref="O24" si="5">F13/(D13+F13+H13+J13)</f>
        <v>0.16123687467560985</v>
      </c>
      <c r="P24" s="58">
        <f t="shared" ref="P24" si="6">H13/(D13+F13+H13+J13)</f>
        <v>8.4800574919151994E-2</v>
      </c>
      <c r="Q24" s="58">
        <f t="shared" ref="Q24" si="7">J13/(D13+F13+H13+J13)</f>
        <v>0.13554517507086677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0.37924485102190209</v>
      </c>
      <c r="O29" s="58">
        <f>G5/(E5+G5+I5+K5)</f>
        <v>4.0777389253759795E-2</v>
      </c>
      <c r="P29" s="58">
        <f>I5/(E5+G5+I5+K5)</f>
        <v>0.14683160332828679</v>
      </c>
      <c r="Q29" s="58">
        <f>K5/(E5+G5+I5+K5)</f>
        <v>0.43314615639605131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0.42774664606718676</v>
      </c>
      <c r="O30" s="58">
        <f t="shared" ref="O30:O37" si="9">G6/(E6+G6+I6+K6)</f>
        <v>3.8674008990619985E-2</v>
      </c>
      <c r="P30" s="58">
        <f t="shared" ref="P30:P37" si="10">I6/(E6+G6+I6+K6)</f>
        <v>0.1430272931722783</v>
      </c>
      <c r="Q30" s="58">
        <f t="shared" ref="Q30:Q37" si="11">K6/(E6+G6+I6+K6)</f>
        <v>0.39055205176991492</v>
      </c>
    </row>
    <row r="31" spans="13:17" ht="20.100000000000001" customHeight="1" x14ac:dyDescent="0.15">
      <c r="M31" s="14" t="s">
        <v>135</v>
      </c>
      <c r="N31" s="58">
        <f t="shared" si="8"/>
        <v>0.34651870087629183</v>
      </c>
      <c r="O31" s="58">
        <f t="shared" si="9"/>
        <v>3.348617423916863E-2</v>
      </c>
      <c r="P31" s="58">
        <f t="shared" si="10"/>
        <v>0.22372708434443611</v>
      </c>
      <c r="Q31" s="58">
        <f t="shared" si="11"/>
        <v>0.39626804054010334</v>
      </c>
    </row>
    <row r="32" spans="13:17" ht="20.100000000000001" customHeight="1" x14ac:dyDescent="0.15">
      <c r="M32" s="14" t="s">
        <v>136</v>
      </c>
      <c r="N32" s="58">
        <f t="shared" si="8"/>
        <v>0.34222884847992696</v>
      </c>
      <c r="O32" s="58">
        <f t="shared" si="9"/>
        <v>2.7049249998743984E-2</v>
      </c>
      <c r="P32" s="58">
        <f t="shared" si="10"/>
        <v>8.2858075013352142E-2</v>
      </c>
      <c r="Q32" s="58">
        <f t="shared" si="11"/>
        <v>0.54786382650797683</v>
      </c>
    </row>
    <row r="33" spans="13:17" ht="20.100000000000001" customHeight="1" x14ac:dyDescent="0.15">
      <c r="M33" s="14" t="s">
        <v>137</v>
      </c>
      <c r="N33" s="58">
        <f t="shared" si="8"/>
        <v>0.37989991070367374</v>
      </c>
      <c r="O33" s="58">
        <f t="shared" si="9"/>
        <v>2.9896985512121464E-2</v>
      </c>
      <c r="P33" s="58">
        <f t="shared" si="10"/>
        <v>0.20901925998319495</v>
      </c>
      <c r="Q33" s="58">
        <f t="shared" si="11"/>
        <v>0.38118384380100973</v>
      </c>
    </row>
    <row r="34" spans="13:17" ht="20.100000000000001" customHeight="1" x14ac:dyDescent="0.15">
      <c r="M34" s="14" t="s">
        <v>138</v>
      </c>
      <c r="N34" s="58">
        <f t="shared" si="8"/>
        <v>0.37115702944046319</v>
      </c>
      <c r="O34" s="58">
        <f t="shared" si="9"/>
        <v>1.9286149926113796E-2</v>
      </c>
      <c r="P34" s="58">
        <f t="shared" si="10"/>
        <v>0.18790926062511501</v>
      </c>
      <c r="Q34" s="58">
        <f t="shared" si="11"/>
        <v>0.42164756000830811</v>
      </c>
    </row>
    <row r="35" spans="13:17" ht="20.100000000000001" customHeight="1" x14ac:dyDescent="0.15">
      <c r="M35" s="14" t="s">
        <v>139</v>
      </c>
      <c r="N35" s="58">
        <f t="shared" si="8"/>
        <v>0.38384598120720631</v>
      </c>
      <c r="O35" s="58">
        <f t="shared" si="9"/>
        <v>2.5634227759956878E-2</v>
      </c>
      <c r="P35" s="58">
        <f t="shared" si="10"/>
        <v>0.22644908938681804</v>
      </c>
      <c r="Q35" s="58">
        <f t="shared" si="11"/>
        <v>0.36407070164601874</v>
      </c>
    </row>
    <row r="36" spans="13:17" ht="20.100000000000001" customHeight="1" x14ac:dyDescent="0.15">
      <c r="M36" s="14" t="s">
        <v>140</v>
      </c>
      <c r="N36" s="58">
        <f t="shared" si="8"/>
        <v>0.36785983289791024</v>
      </c>
      <c r="O36" s="58">
        <f t="shared" si="9"/>
        <v>2.6936202565900125E-2</v>
      </c>
      <c r="P36" s="58">
        <f t="shared" si="10"/>
        <v>0.12938421357404131</v>
      </c>
      <c r="Q36" s="58">
        <f t="shared" si="11"/>
        <v>0.47581975096214829</v>
      </c>
    </row>
    <row r="37" spans="13:17" ht="20.100000000000001" customHeight="1" x14ac:dyDescent="0.15">
      <c r="M37" s="14" t="s">
        <v>141</v>
      </c>
      <c r="N37" s="58">
        <f t="shared" si="8"/>
        <v>0.37997484901424539</v>
      </c>
      <c r="O37" s="58">
        <f t="shared" si="9"/>
        <v>3.0086143592253863E-2</v>
      </c>
      <c r="P37" s="58">
        <f t="shared" si="10"/>
        <v>0.18111726823429625</v>
      </c>
      <c r="Q37" s="58">
        <f t="shared" si="11"/>
        <v>0.4088217391592045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4754</v>
      </c>
      <c r="F5" s="164">
        <f t="shared" ref="F5:F16" si="0">E5/SUM(E$5:E$16)</f>
        <v>0.15345879466735529</v>
      </c>
      <c r="G5" s="165">
        <v>281332.35000000003</v>
      </c>
      <c r="H5" s="166">
        <f t="shared" ref="H5:H16" si="1">G5/SUM(G$5:G$16)</f>
        <v>0.1466831699713336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227</v>
      </c>
      <c r="F6" s="168">
        <f t="shared" si="0"/>
        <v>7.3275444656057329E-3</v>
      </c>
      <c r="G6" s="169">
        <v>17132.47</v>
      </c>
      <c r="H6" s="170">
        <f t="shared" si="1"/>
        <v>8.9326556616712363E-3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1827</v>
      </c>
      <c r="F7" s="168">
        <f t="shared" si="0"/>
        <v>5.8975434972077856E-2</v>
      </c>
      <c r="G7" s="169">
        <v>85434.72</v>
      </c>
      <c r="H7" s="170">
        <f t="shared" si="1"/>
        <v>4.4544594872268667E-2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334</v>
      </c>
      <c r="F8" s="168">
        <f t="shared" si="0"/>
        <v>1.0781497143226057E-2</v>
      </c>
      <c r="G8" s="169">
        <v>13669.819999999996</v>
      </c>
      <c r="H8" s="170">
        <f t="shared" si="1"/>
        <v>7.1272732429723592E-3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3551</v>
      </c>
      <c r="F9" s="168">
        <f t="shared" si="0"/>
        <v>0.11462603699280158</v>
      </c>
      <c r="G9" s="169">
        <v>46413.22</v>
      </c>
      <c r="H9" s="170">
        <f t="shared" si="1"/>
        <v>2.4199272633157545E-2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6381</v>
      </c>
      <c r="F10" s="168">
        <f t="shared" si="0"/>
        <v>0.20597824332612416</v>
      </c>
      <c r="G10" s="169">
        <v>717115.78</v>
      </c>
      <c r="H10" s="170">
        <f t="shared" si="1"/>
        <v>0.37389520205147209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3129</v>
      </c>
      <c r="F11" s="168">
        <f t="shared" si="0"/>
        <v>0.10100390587171955</v>
      </c>
      <c r="G11" s="169">
        <v>269200.91999999993</v>
      </c>
      <c r="H11" s="170">
        <f t="shared" si="1"/>
        <v>0.1403579940408537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1036</v>
      </c>
      <c r="F12" s="168">
        <f t="shared" si="0"/>
        <v>3.3442009102940699E-2</v>
      </c>
      <c r="G12" s="169">
        <v>138012.19999999995</v>
      </c>
      <c r="H12" s="170">
        <f t="shared" si="1"/>
        <v>7.1957835601620931E-2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174</v>
      </c>
      <c r="F13" s="168">
        <f t="shared" si="0"/>
        <v>5.6167080925788437E-3</v>
      </c>
      <c r="G13" s="169">
        <v>14514.75</v>
      </c>
      <c r="H13" s="170">
        <f t="shared" si="1"/>
        <v>7.5678091813522839E-3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1</v>
      </c>
      <c r="F14" s="168">
        <f t="shared" si="0"/>
        <v>3.2279931566545082E-5</v>
      </c>
      <c r="G14" s="169">
        <v>39.840000000000003</v>
      </c>
      <c r="H14" s="170">
        <f t="shared" si="1"/>
        <v>2.0772077905928453E-5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8511</v>
      </c>
      <c r="F15" s="168">
        <f t="shared" si="0"/>
        <v>0.27473449756286517</v>
      </c>
      <c r="G15" s="169">
        <v>110313.68000000002</v>
      </c>
      <c r="H15" s="170">
        <f t="shared" si="1"/>
        <v>5.7516173570523639E-2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1054</v>
      </c>
      <c r="F16" s="172">
        <f t="shared" si="0"/>
        <v>3.4023047871138516E-2</v>
      </c>
      <c r="G16" s="173">
        <v>224779.55</v>
      </c>
      <c r="H16" s="174">
        <f t="shared" si="1"/>
        <v>0.11719724709486797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2</v>
      </c>
      <c r="F18" s="168">
        <f t="shared" si="2"/>
        <v>2.4761668936486319E-4</v>
      </c>
      <c r="G18" s="169">
        <v>99.419999999999987</v>
      </c>
      <c r="H18" s="170">
        <f t="shared" si="3"/>
        <v>6.5467039038162632E-4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543</v>
      </c>
      <c r="F19" s="168">
        <f t="shared" si="2"/>
        <v>6.7227931162560359E-2</v>
      </c>
      <c r="G19" s="169">
        <v>16963.64</v>
      </c>
      <c r="H19" s="170">
        <f t="shared" si="3"/>
        <v>0.11170381031073599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100</v>
      </c>
      <c r="F20" s="168">
        <f t="shared" si="2"/>
        <v>1.238083446824316E-2</v>
      </c>
      <c r="G20" s="169">
        <v>3863.67</v>
      </c>
      <c r="H20" s="170">
        <f t="shared" si="3"/>
        <v>2.5441866296577936E-2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377</v>
      </c>
      <c r="F21" s="168">
        <f t="shared" si="2"/>
        <v>4.6675745945276709E-2</v>
      </c>
      <c r="G21" s="169">
        <v>4243.03</v>
      </c>
      <c r="H21" s="170">
        <f t="shared" si="3"/>
        <v>2.7939912557845021E-2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2315</v>
      </c>
      <c r="F23" s="168">
        <f t="shared" si="2"/>
        <v>0.28661631793982917</v>
      </c>
      <c r="G23" s="169">
        <v>78316.949999999983</v>
      </c>
      <c r="H23" s="170">
        <f t="shared" si="3"/>
        <v>0.51570899446789686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40</v>
      </c>
      <c r="F24" s="168">
        <f t="shared" si="2"/>
        <v>4.9523337872972636E-3</v>
      </c>
      <c r="G24" s="169">
        <v>1724.41</v>
      </c>
      <c r="H24" s="170">
        <f t="shared" si="3"/>
        <v>1.135506103276987E-2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10</v>
      </c>
      <c r="F25" s="168">
        <f t="shared" si="2"/>
        <v>1.2380834468243159E-3</v>
      </c>
      <c r="G25" s="169">
        <v>449.75</v>
      </c>
      <c r="H25" s="170">
        <f t="shared" si="3"/>
        <v>2.9615571119909118E-3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4438</v>
      </c>
      <c r="F27" s="168">
        <f t="shared" si="2"/>
        <v>0.54946143370063139</v>
      </c>
      <c r="G27" s="169">
        <v>25641.710000000003</v>
      </c>
      <c r="H27" s="170">
        <f t="shared" si="3"/>
        <v>0.16884800136544412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252</v>
      </c>
      <c r="F28" s="172">
        <f t="shared" si="2"/>
        <v>3.1199702859972762E-2</v>
      </c>
      <c r="G28" s="173">
        <v>20560.100000000002</v>
      </c>
      <c r="H28" s="174">
        <f t="shared" si="3"/>
        <v>0.13538612646635764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155</v>
      </c>
      <c r="F29" s="176">
        <f>E29/SUM(E$29:E$39)</f>
        <v>4.8619824341279802E-2</v>
      </c>
      <c r="G29" s="177">
        <v>24447.710000000003</v>
      </c>
      <c r="H29" s="178">
        <f>G29/SUM(G$29:G$39)</f>
        <v>3.1025769435645379E-2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7</v>
      </c>
      <c r="F30" s="168">
        <f t="shared" ref="F30:F40" si="4">E30/SUM(E$29:E$39)</f>
        <v>2.1957340025094102E-3</v>
      </c>
      <c r="G30" s="169">
        <v>966.62000000000012</v>
      </c>
      <c r="H30" s="170">
        <f t="shared" ref="H30:H40" si="5">G30/SUM(G$29:G$39)</f>
        <v>1.2267050472982352E-3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152</v>
      </c>
      <c r="F31" s="168">
        <f t="shared" si="4"/>
        <v>4.7678795483061483E-2</v>
      </c>
      <c r="G31" s="169">
        <v>24560.820000000003</v>
      </c>
      <c r="H31" s="170">
        <f t="shared" si="5"/>
        <v>3.1169313545947156E-2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9</v>
      </c>
      <c r="F32" s="168">
        <f t="shared" si="4"/>
        <v>2.8230865746549563E-3</v>
      </c>
      <c r="G32" s="169">
        <v>494.87</v>
      </c>
      <c r="H32" s="170">
        <f t="shared" si="5"/>
        <v>6.2802293223446399E-4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609</v>
      </c>
      <c r="F33" s="168">
        <f t="shared" si="4"/>
        <v>0.19102885821831869</v>
      </c>
      <c r="G33" s="169">
        <v>131697.62000000002</v>
      </c>
      <c r="H33" s="170">
        <f t="shared" si="5"/>
        <v>0.1671330359098353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128</v>
      </c>
      <c r="F34" s="168">
        <f t="shared" si="4"/>
        <v>4.0150564617314928E-2</v>
      </c>
      <c r="G34" s="169">
        <v>8434.2200000000012</v>
      </c>
      <c r="H34" s="170">
        <f t="shared" si="5"/>
        <v>1.0703585942794192E-2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1927</v>
      </c>
      <c r="F35" s="168">
        <f t="shared" si="4"/>
        <v>0.60445420326223342</v>
      </c>
      <c r="G35" s="169">
        <v>543608.48999999987</v>
      </c>
      <c r="H35" s="170">
        <f t="shared" si="5"/>
        <v>0.68987531650200906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37</v>
      </c>
      <c r="F36" s="168">
        <f t="shared" si="4"/>
        <v>1.1606022584692597E-2</v>
      </c>
      <c r="G36" s="169">
        <v>9443.41</v>
      </c>
      <c r="H36" s="170">
        <f t="shared" si="5"/>
        <v>1.1984315150427909E-2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29</v>
      </c>
      <c r="F37" s="168">
        <f t="shared" si="4"/>
        <v>9.0966122961104144E-3</v>
      </c>
      <c r="G37" s="169">
        <v>6557.01</v>
      </c>
      <c r="H37" s="170">
        <f t="shared" si="5"/>
        <v>8.3212816434431319E-3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82</v>
      </c>
      <c r="F38" s="168">
        <f t="shared" si="4"/>
        <v>2.5721455457967377E-2</v>
      </c>
      <c r="G38" s="169">
        <v>25177.39</v>
      </c>
      <c r="H38" s="170">
        <f t="shared" si="5"/>
        <v>3.1951781869603471E-2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53</v>
      </c>
      <c r="F39" s="168">
        <f t="shared" si="4"/>
        <v>1.6624843161856962E-2</v>
      </c>
      <c r="G39" s="169">
        <v>12592.620000000003</v>
      </c>
      <c r="H39" s="184">
        <f t="shared" si="5"/>
        <v>1.5980872020761729E-2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1060</v>
      </c>
      <c r="F40" s="185">
        <f t="shared" si="4"/>
        <v>0.33249686323713928</v>
      </c>
      <c r="G40" s="169">
        <v>126225.90999999999</v>
      </c>
      <c r="H40" s="172">
        <f t="shared" si="5"/>
        <v>0.16018907212432262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3651</v>
      </c>
      <c r="F41" s="176">
        <f>E41/SUM(E$41:E$44)</f>
        <v>0.5377025036818851</v>
      </c>
      <c r="G41" s="177">
        <v>1033558.07</v>
      </c>
      <c r="H41" s="178">
        <f>G41/SUM(G$41:G$44)</f>
        <v>0.50086001822679127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2636</v>
      </c>
      <c r="F42" s="168">
        <f t="shared" ref="F42:F44" si="6">E42/SUM(E$41:E$44)</f>
        <v>0.38821796759941091</v>
      </c>
      <c r="G42" s="169">
        <v>834676.3899999999</v>
      </c>
      <c r="H42" s="170">
        <f t="shared" ref="H42:H44" si="7">G42/SUM(G$41:G$44)</f>
        <v>0.40448238376085849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287</v>
      </c>
      <c r="F43" s="168">
        <f t="shared" si="6"/>
        <v>4.2268041237113405E-2</v>
      </c>
      <c r="G43" s="169">
        <v>118905.23000000003</v>
      </c>
      <c r="H43" s="170">
        <f t="shared" si="7"/>
        <v>5.7621218772023926E-2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216</v>
      </c>
      <c r="F44" s="172">
        <f t="shared" si="6"/>
        <v>3.1811487481590572E-2</v>
      </c>
      <c r="G44" s="173">
        <v>76427.039999999994</v>
      </c>
      <c r="H44" s="174">
        <f t="shared" si="7"/>
        <v>3.7036379240326281E-2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50094</v>
      </c>
      <c r="F45" s="179">
        <f>E45/E$45</f>
        <v>1</v>
      </c>
      <c r="G45" s="180">
        <f>SUM(G5:G44)</f>
        <v>5047595.4000000004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3142</v>
      </c>
      <c r="E4" s="67">
        <v>56886.68</v>
      </c>
      <c r="F4" s="67">
        <f>E4*1000/D4</f>
        <v>18105.245066836411</v>
      </c>
      <c r="G4" s="67">
        <v>50030</v>
      </c>
      <c r="H4" s="63">
        <f>F4/G4</f>
        <v>0.36188776867552291</v>
      </c>
      <c r="K4" s="14">
        <f>D4*G4</f>
        <v>157194260</v>
      </c>
      <c r="L4" s="14" t="s">
        <v>27</v>
      </c>
      <c r="M4" s="24">
        <f>G4-F4</f>
        <v>31924.754933163589</v>
      </c>
    </row>
    <row r="5" spans="1:13" s="14" customFormat="1" ht="20.100000000000001" customHeight="1" x14ac:dyDescent="0.15">
      <c r="B5" s="238" t="s">
        <v>28</v>
      </c>
      <c r="C5" s="239"/>
      <c r="D5" s="64">
        <v>3348</v>
      </c>
      <c r="E5" s="68">
        <v>94974.499999999985</v>
      </c>
      <c r="F5" s="68">
        <f t="shared" ref="F5:F13" si="0">E5*1000/D5</f>
        <v>28367.532855436079</v>
      </c>
      <c r="G5" s="68">
        <v>104730</v>
      </c>
      <c r="H5" s="65">
        <f t="shared" ref="H5:H10" si="1">F5/G5</f>
        <v>0.27086348568162016</v>
      </c>
      <c r="K5" s="14">
        <f t="shared" ref="K5:K10" si="2">D5*G5</f>
        <v>350636040</v>
      </c>
      <c r="L5" s="14" t="s">
        <v>28</v>
      </c>
      <c r="M5" s="24">
        <f t="shared" ref="M5:M10" si="3">G5-F5</f>
        <v>76362.467144563925</v>
      </c>
    </row>
    <row r="6" spans="1:13" s="14" customFormat="1" ht="20.100000000000001" customHeight="1" x14ac:dyDescent="0.15">
      <c r="B6" s="238" t="s">
        <v>29</v>
      </c>
      <c r="C6" s="239"/>
      <c r="D6" s="64">
        <v>6214</v>
      </c>
      <c r="E6" s="68">
        <v>568693.37000000011</v>
      </c>
      <c r="F6" s="68">
        <f t="shared" si="0"/>
        <v>91518.083360154502</v>
      </c>
      <c r="G6" s="68">
        <v>166920</v>
      </c>
      <c r="H6" s="65">
        <f t="shared" si="1"/>
        <v>0.54827512197552419</v>
      </c>
      <c r="K6" s="14">
        <f t="shared" si="2"/>
        <v>1037240880</v>
      </c>
      <c r="L6" s="14" t="s">
        <v>29</v>
      </c>
      <c r="M6" s="24">
        <f t="shared" si="3"/>
        <v>75401.916639845498</v>
      </c>
    </row>
    <row r="7" spans="1:13" s="14" customFormat="1" ht="20.100000000000001" customHeight="1" x14ac:dyDescent="0.15">
      <c r="B7" s="238" t="s">
        <v>30</v>
      </c>
      <c r="C7" s="239"/>
      <c r="D7" s="64">
        <v>3695</v>
      </c>
      <c r="E7" s="68">
        <v>428748.72</v>
      </c>
      <c r="F7" s="68">
        <f t="shared" si="0"/>
        <v>116034.83626522328</v>
      </c>
      <c r="G7" s="68">
        <v>196160</v>
      </c>
      <c r="H7" s="65">
        <f t="shared" si="1"/>
        <v>0.59153158781210891</v>
      </c>
      <c r="K7" s="14">
        <f t="shared" si="2"/>
        <v>724811200</v>
      </c>
      <c r="L7" s="14" t="s">
        <v>30</v>
      </c>
      <c r="M7" s="24">
        <f t="shared" si="3"/>
        <v>80125.163734776725</v>
      </c>
    </row>
    <row r="8" spans="1:13" s="14" customFormat="1" ht="20.100000000000001" customHeight="1" x14ac:dyDescent="0.15">
      <c r="B8" s="238" t="s">
        <v>31</v>
      </c>
      <c r="C8" s="239"/>
      <c r="D8" s="64">
        <v>2313</v>
      </c>
      <c r="E8" s="68">
        <v>346388.69999999995</v>
      </c>
      <c r="F8" s="68">
        <f t="shared" si="0"/>
        <v>149757.32814526587</v>
      </c>
      <c r="G8" s="68">
        <v>269310</v>
      </c>
      <c r="H8" s="65">
        <f t="shared" si="1"/>
        <v>0.5560778587696924</v>
      </c>
      <c r="K8" s="14">
        <f t="shared" si="2"/>
        <v>622914030</v>
      </c>
      <c r="L8" s="14" t="s">
        <v>31</v>
      </c>
      <c r="M8" s="24">
        <f t="shared" si="3"/>
        <v>119552.67185473413</v>
      </c>
    </row>
    <row r="9" spans="1:13" s="14" customFormat="1" ht="20.100000000000001" customHeight="1" x14ac:dyDescent="0.15">
      <c r="B9" s="238" t="s">
        <v>32</v>
      </c>
      <c r="C9" s="239"/>
      <c r="D9" s="64">
        <v>1991</v>
      </c>
      <c r="E9" s="68">
        <v>368909.07</v>
      </c>
      <c r="F9" s="68">
        <f t="shared" si="0"/>
        <v>185288.33249623305</v>
      </c>
      <c r="G9" s="68">
        <v>308060</v>
      </c>
      <c r="H9" s="65">
        <f t="shared" si="1"/>
        <v>0.60146832596323141</v>
      </c>
      <c r="K9" s="14">
        <f t="shared" si="2"/>
        <v>613347460</v>
      </c>
      <c r="L9" s="14" t="s">
        <v>32</v>
      </c>
      <c r="M9" s="24">
        <f t="shared" si="3"/>
        <v>122771.66750376695</v>
      </c>
    </row>
    <row r="10" spans="1:13" s="14" customFormat="1" ht="20.100000000000001" customHeight="1" x14ac:dyDescent="0.15">
      <c r="B10" s="240" t="s">
        <v>33</v>
      </c>
      <c r="C10" s="241"/>
      <c r="D10" s="72">
        <v>989</v>
      </c>
      <c r="E10" s="73">
        <v>205220.94</v>
      </c>
      <c r="F10" s="73">
        <f t="shared" si="0"/>
        <v>207503.47826086957</v>
      </c>
      <c r="G10" s="73">
        <v>360650</v>
      </c>
      <c r="H10" s="75">
        <f t="shared" si="1"/>
        <v>0.57535970680956483</v>
      </c>
      <c r="K10" s="14">
        <f t="shared" si="2"/>
        <v>356682850</v>
      </c>
      <c r="L10" s="14" t="s">
        <v>33</v>
      </c>
      <c r="M10" s="24">
        <f t="shared" si="3"/>
        <v>153146.52173913043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6490</v>
      </c>
      <c r="E11" s="67">
        <f>SUM(E4:E5)</f>
        <v>151861.18</v>
      </c>
      <c r="F11" s="67">
        <f t="shared" si="0"/>
        <v>23399.257318952234</v>
      </c>
      <c r="G11" s="82"/>
      <c r="H11" s="63">
        <f>SUM(E4:E5)*1000/SUM(K4:K5)</f>
        <v>0.29903922629272023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15202</v>
      </c>
      <c r="E12" s="78">
        <f>SUM(E6:E10)</f>
        <v>1917960.8</v>
      </c>
      <c r="F12" s="69">
        <f t="shared" si="0"/>
        <v>126165.0309169846</v>
      </c>
      <c r="G12" s="83"/>
      <c r="H12" s="70">
        <f>SUM(E6:E10)*1000/SUM(K6:K10)</f>
        <v>0.57167297960931951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21692</v>
      </c>
      <c r="E13" s="79">
        <f>SUM(E11:E12)</f>
        <v>2069821.98</v>
      </c>
      <c r="F13" s="74">
        <f t="shared" si="0"/>
        <v>95418.678775585475</v>
      </c>
      <c r="G13" s="77"/>
      <c r="H13" s="76">
        <f>SUM(E4:E10)*1000/SUM(K4:K10)</f>
        <v>0.53583091607070588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08月状況（表紙）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'08月状況（表紙）'!Print_Area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松永 達朗</cp:lastModifiedBy>
  <cp:lastPrinted>2018-11-09T01:45:55Z</cp:lastPrinted>
  <dcterms:created xsi:type="dcterms:W3CDTF">2003-07-11T02:30:35Z</dcterms:created>
  <dcterms:modified xsi:type="dcterms:W3CDTF">2021-02-01T05:22:05Z</dcterms:modified>
</cp:coreProperties>
</file>