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月次統計報告\2020年09月報告書\"/>
    </mc:Choice>
  </mc:AlternateContent>
  <bookViews>
    <workbookView xWindow="-915" yWindow="5130" windowWidth="15480" windowHeight="6480"/>
  </bookViews>
  <sheets>
    <sheet name="09月状況（表紙）" sheetId="6" r:id="rId1"/>
    <sheet name="人口統計" sheetId="9" r:id="rId2"/>
    <sheet name="認定者数（2-1.2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'09月状況（表紙）'!$A$1:$L$45</definedName>
    <definedName name="_xlnm.Print_Area" localSheetId="3">'給付状況（3-1）'!$A$1:$K$47</definedName>
    <definedName name="_xlnm.Print_Area" localSheetId="4">'給付状況（3-2）'!$A$1:$H$86</definedName>
    <definedName name="_xlnm.Print_Area" localSheetId="5">'給付状況（3-3）'!$A$1:$I$39</definedName>
    <definedName name="_xlnm.Print_Area" localSheetId="1">人口統計!$A$1:$I$39</definedName>
    <definedName name="_xlnm.Print_Area" localSheetId="2">'認定者数（2-1.2）'!$A$1:$L$45</definedName>
  </definedNames>
  <calcPr calcId="152511"/>
</workbook>
</file>

<file path=xl/calcChain.xml><?xml version="1.0" encoding="utf-8"?>
<calcChain xmlns="http://schemas.openxmlformats.org/spreadsheetml/2006/main">
  <c r="H12" i="12" l="1"/>
  <c r="F12" i="12"/>
  <c r="H43" i="12" l="1"/>
  <c r="F43" i="12"/>
  <c r="H40" i="12"/>
  <c r="H38" i="12"/>
  <c r="F40" i="12"/>
  <c r="F38" i="12"/>
  <c r="H26" i="12"/>
  <c r="F26" i="12"/>
  <c r="H14" i="12"/>
  <c r="F14" i="12"/>
  <c r="K6" i="10" l="1"/>
  <c r="G45" i="12" l="1"/>
  <c r="K4" i="13" l="1"/>
  <c r="H44" i="12"/>
  <c r="H42" i="12"/>
  <c r="H41" i="12"/>
  <c r="F44" i="12"/>
  <c r="F42" i="12"/>
  <c r="F41" i="12"/>
  <c r="H39" i="12"/>
  <c r="H37" i="12"/>
  <c r="H36" i="12"/>
  <c r="H35" i="12"/>
  <c r="H34" i="12"/>
  <c r="H33" i="12"/>
  <c r="H32" i="12"/>
  <c r="H31" i="12"/>
  <c r="H30" i="12"/>
  <c r="H29" i="12"/>
  <c r="F39" i="12"/>
  <c r="F37" i="12"/>
  <c r="F36" i="12"/>
  <c r="F35" i="12"/>
  <c r="F34" i="12"/>
  <c r="F33" i="12"/>
  <c r="F32" i="12"/>
  <c r="F31" i="12"/>
  <c r="F30" i="12"/>
  <c r="F29" i="12"/>
  <c r="H28" i="12"/>
  <c r="H27" i="12"/>
  <c r="H25" i="12"/>
  <c r="H24" i="12"/>
  <c r="H23" i="12"/>
  <c r="H22" i="12"/>
  <c r="H21" i="12"/>
  <c r="H20" i="12"/>
  <c r="H19" i="12"/>
  <c r="H18" i="12"/>
  <c r="H17" i="12"/>
  <c r="F28" i="12"/>
  <c r="F27" i="12"/>
  <c r="F25" i="12"/>
  <c r="F24" i="12"/>
  <c r="F23" i="12"/>
  <c r="F22" i="12"/>
  <c r="F21" i="12"/>
  <c r="F20" i="12"/>
  <c r="F19" i="12"/>
  <c r="F18" i="12"/>
  <c r="F17" i="12"/>
  <c r="H16" i="12"/>
  <c r="H15" i="12"/>
  <c r="H13" i="12"/>
  <c r="H11" i="12"/>
  <c r="H10" i="12"/>
  <c r="H9" i="12"/>
  <c r="H8" i="12"/>
  <c r="H7" i="12"/>
  <c r="H6" i="12"/>
  <c r="H5" i="12"/>
  <c r="F16" i="12"/>
  <c r="F15" i="12"/>
  <c r="F13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H45" i="12"/>
  <c r="E45" i="12"/>
  <c r="F45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J32" i="10"/>
  <c r="I32" i="10"/>
  <c r="H32" i="10"/>
  <c r="G32" i="10"/>
  <c r="F32" i="10"/>
  <c r="E32" i="10"/>
  <c r="D32" i="10"/>
  <c r="K31" i="10"/>
  <c r="K30" i="10"/>
  <c r="K29" i="10"/>
  <c r="K28" i="10"/>
  <c r="K27" i="10"/>
  <c r="K26" i="10"/>
  <c r="K25" i="10"/>
  <c r="K24" i="10"/>
  <c r="L13" i="9"/>
  <c r="K13" i="9"/>
  <c r="L12" i="9"/>
  <c r="K12" i="9"/>
  <c r="L11" i="9"/>
  <c r="K11" i="9"/>
  <c r="L10" i="9"/>
  <c r="K10" i="9"/>
  <c r="L9" i="9"/>
  <c r="K9" i="9"/>
  <c r="L8" i="9"/>
  <c r="K8" i="9"/>
  <c r="L7" i="9"/>
  <c r="K7" i="9"/>
  <c r="L6" i="9"/>
  <c r="K6" i="9"/>
  <c r="K32" i="10" l="1"/>
  <c r="K8" i="10"/>
  <c r="K7" i="10"/>
  <c r="K5" i="10"/>
  <c r="J4" i="10"/>
  <c r="J9" i="10" s="1"/>
  <c r="I4" i="10"/>
  <c r="I9" i="10" s="1"/>
  <c r="H4" i="10"/>
  <c r="H9" i="10" s="1"/>
  <c r="G4" i="10"/>
  <c r="G9" i="10" s="1"/>
  <c r="F4" i="10"/>
  <c r="F9" i="10" s="1"/>
  <c r="E4" i="10"/>
  <c r="E9" i="10" s="1"/>
  <c r="D4" i="10"/>
  <c r="D9" i="10" s="1"/>
  <c r="K4" i="10" l="1"/>
  <c r="K9" i="10" l="1"/>
  <c r="G5" i="9"/>
  <c r="F5" i="9"/>
  <c r="E5" i="9"/>
  <c r="C5" i="9"/>
  <c r="D13" i="9"/>
  <c r="H13" i="9" s="1"/>
  <c r="D12" i="9"/>
  <c r="D11" i="9"/>
  <c r="D10" i="9"/>
  <c r="D9" i="9"/>
  <c r="D8" i="9"/>
  <c r="D7" i="9"/>
  <c r="D6" i="9"/>
  <c r="H7" i="9" l="1"/>
  <c r="L25" i="10"/>
  <c r="J7" i="9"/>
  <c r="H11" i="9"/>
  <c r="L29" i="10"/>
  <c r="J11" i="9"/>
  <c r="H8" i="9"/>
  <c r="L26" i="10"/>
  <c r="J8" i="9"/>
  <c r="H12" i="9"/>
  <c r="L30" i="10"/>
  <c r="J12" i="9"/>
  <c r="H9" i="9"/>
  <c r="L27" i="10"/>
  <c r="J9" i="9"/>
  <c r="L31" i="10"/>
  <c r="J13" i="9"/>
  <c r="H6" i="9"/>
  <c r="L24" i="10"/>
  <c r="J6" i="9"/>
  <c r="H10" i="9"/>
  <c r="L28" i="10"/>
  <c r="J10" i="9"/>
  <c r="L5" i="9"/>
  <c r="K5" i="9"/>
  <c r="D5" i="9"/>
  <c r="L6" i="10" s="1"/>
  <c r="H5" i="9" l="1"/>
  <c r="L32" i="10"/>
  <c r="L7" i="10"/>
  <c r="L5" i="10"/>
  <c r="L4" i="10"/>
  <c r="J5" i="9"/>
</calcChain>
</file>

<file path=xl/sharedStrings.xml><?xml version="1.0" encoding="utf-8"?>
<sst xmlns="http://schemas.openxmlformats.org/spreadsheetml/2006/main" count="208" uniqueCount="154">
  <si>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</si>
  <si>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</si>
  <si>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</si>
  <si>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</si>
  <si>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</si>
  <si>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</si>
  <si>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</si>
  <si>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</si>
  <si>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</si>
  <si>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</si>
  <si>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</si>
  <si>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</si>
  <si>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</si>
  <si>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</si>
  <si>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</si>
  <si>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</si>
  <si>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75歳以上</t>
    <rPh sb="2" eb="3">
      <t>サイ</t>
    </rPh>
    <rPh sb="3" eb="5">
      <t>イジョウ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</si>
  <si>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</si>
  <si>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</si>
  <si>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</si>
  <si>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</si>
  <si>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</si>
  <si>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</si>
  <si>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</si>
  <si>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</si>
  <si>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</si>
  <si>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</si>
  <si>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</si>
  <si>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</si>
  <si>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</si>
  <si>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</si>
  <si>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</si>
  <si>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</si>
  <si>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</si>
  <si>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</si>
  <si>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</si>
  <si>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</si>
  <si>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</si>
  <si>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</si>
  <si>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</si>
  <si>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</si>
  <si>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</si>
  <si>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</si>
  <si>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</si>
  <si>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</si>
  <si>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</si>
  <si>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</si>
  <si>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</si>
  <si>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</si>
  <si>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</si>
  <si>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広域連合</t>
    <rPh sb="1" eb="3">
      <t>コウイキ</t>
    </rPh>
    <rPh sb="3" eb="5">
      <t>レンゴウ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</si>
  <si>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</si>
  <si>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</si>
  <si>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</si>
  <si>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</si>
  <si>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</si>
  <si>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</si>
  <si>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</si>
  <si>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</si>
  <si>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</si>
  <si>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</si>
  <si>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</si>
  <si>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</si>
  <si>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</si>
  <si>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</si>
  <si>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</si>
  <si>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</si>
  <si>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</si>
  <si>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</si>
  <si>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</si>
  <si>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</si>
  <si>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</si>
  <si>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</si>
  <si>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</si>
  <si>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</si>
  <si>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</si>
  <si>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</si>
  <si>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</si>
  <si>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</si>
  <si>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</si>
  <si>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</si>
  <si>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</si>
  <si>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</si>
  <si>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</si>
  <si>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</si>
  <si>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</si>
  <si>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</si>
  <si>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</si>
  <si>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</si>
  <si>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</si>
  <si>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</si>
  <si>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</si>
  <si>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</si>
  <si>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</si>
  <si>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</si>
  <si>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</si>
  <si>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</si>
  <si>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</si>
  <si>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</si>
  <si>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</si>
  <si>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</si>
  <si>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</si>
  <si>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</si>
  <si>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</si>
  <si>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</si>
  <si>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</si>
  <si>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</si>
  <si>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</si>
  <si>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</si>
  <si>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</si>
  <si>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</si>
  <si>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</si>
  <si>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</si>
  <si>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</si>
  <si>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</si>
  <si>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</si>
  <si>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</si>
  <si>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</si>
  <si>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</si>
  <si>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</si>
  <si>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</si>
  <si>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</si>
  <si>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</si>
  <si>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</si>
  <si>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</si>
  <si>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</si>
  <si>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</si>
  <si>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</si>
  <si>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</si>
  <si>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</si>
  <si>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</si>
  <si>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</si>
  <si>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</si>
  <si>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</si>
  <si>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</si>
  <si>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</si>
  <si>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</si>
  <si>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</si>
  <si>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</si>
  <si>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</si>
  <si>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</si>
  <si>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</si>
  <si>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</si>
  <si>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</si>
  <si>
    <t>85歳以上</t>
    <rPh sb="2" eb="3">
      <t>サイ</t>
    </rPh>
    <rPh sb="3" eb="5">
      <t>イジョウ</t>
    </rPh>
    <phoneticPr fontId="2"/>
  </si>
  <si>
    <t>75歳～84歳</t>
    <rPh sb="2" eb="3">
      <t>サイ</t>
    </rPh>
    <rPh sb="6" eb="7">
      <t>サイ</t>
    </rPh>
    <phoneticPr fontId="2"/>
  </si>
  <si>
    <t>介護予防短期入所療養介護（老健）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4">
      <t>ロウ</t>
    </rPh>
    <rPh sb="14" eb="15">
      <t>ケン</t>
    </rPh>
    <phoneticPr fontId="2"/>
  </si>
  <si>
    <t>介護予防短期入所療養介護（病院等）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ビョウイン</t>
    </rPh>
    <rPh sb="15" eb="16">
      <t>トウ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</si>
  <si>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</si>
  <si>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</si>
  <si>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</si>
  <si>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短期入所療養介護（老健）</t>
    <rPh sb="0" eb="2">
      <t>タンキ</t>
    </rPh>
    <rPh sb="2" eb="4">
      <t>ニュウショ</t>
    </rPh>
    <rPh sb="4" eb="6">
      <t>リョウヨウ</t>
    </rPh>
    <rPh sb="6" eb="8">
      <t>カイゴ</t>
    </rPh>
    <rPh sb="9" eb="10">
      <t>ロウ</t>
    </rPh>
    <rPh sb="10" eb="11">
      <t>ケン</t>
    </rPh>
    <phoneticPr fontId="2"/>
  </si>
  <si>
    <t>短期入所療養介護（病院等）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ビョウイン</t>
    </rPh>
    <rPh sb="11" eb="12">
      <t>トウ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</si>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</sst>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#,##0_);[Red]\(#,##0\)"/>
    <numFmt numFmtId="178" formatCode="#,##0_ "/>
    <numFmt numFmtId="179" formatCode="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0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6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15" fillId="0" borderId="44" xfId="0" applyNumberFormat="1" applyFont="1" applyBorder="1" applyAlignment="1">
      <alignment vertical="center"/>
    </xf>
    <xf numFmtId="176" fontId="15" fillId="0" borderId="45" xfId="0" applyNumberFormat="1" applyFont="1" applyBorder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6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50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38" fontId="15" fillId="0" borderId="51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57" xfId="1" applyFont="1" applyBorder="1" applyAlignment="1">
      <alignment vertical="center"/>
    </xf>
    <xf numFmtId="38" fontId="15" fillId="0" borderId="58" xfId="1" applyFont="1" applyBorder="1" applyAlignment="1">
      <alignment vertical="center"/>
    </xf>
    <xf numFmtId="38" fontId="15" fillId="0" borderId="63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4" xfId="1" applyFont="1" applyBorder="1" applyAlignment="1">
      <alignment vertical="center"/>
    </xf>
    <xf numFmtId="38" fontId="15" fillId="0" borderId="51" xfId="1" applyFont="1" applyBorder="1" applyAlignment="1">
      <alignment vertical="center" shrinkToFit="1"/>
    </xf>
    <xf numFmtId="38" fontId="15" fillId="0" borderId="63" xfId="1" applyFont="1" applyBorder="1" applyAlignment="1">
      <alignment vertical="center" shrinkToFit="1"/>
    </xf>
    <xf numFmtId="0" fontId="15" fillId="0" borderId="66" xfId="0" applyFont="1" applyBorder="1" applyAlignment="1">
      <alignment vertical="center"/>
    </xf>
    <xf numFmtId="0" fontId="15" fillId="0" borderId="67" xfId="0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38" fontId="15" fillId="0" borderId="68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70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71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9" xfId="0" applyFill="1" applyBorder="1" applyAlignment="1">
      <alignment horizontal="left" vertical="center"/>
    </xf>
    <xf numFmtId="38" fontId="13" fillId="2" borderId="70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9" xfId="0" applyFill="1" applyBorder="1" applyAlignment="1">
      <alignment horizontal="center" vertical="center"/>
    </xf>
    <xf numFmtId="0" fontId="0" fillId="2" borderId="85" xfId="0" applyFill="1" applyBorder="1" applyAlignment="1">
      <alignment horizontal="center" vertical="center"/>
    </xf>
    <xf numFmtId="0" fontId="0" fillId="2" borderId="85" xfId="0" applyFill="1" applyBorder="1" applyAlignment="1">
      <alignment horizontal="left" vertical="center"/>
    </xf>
    <xf numFmtId="0" fontId="0" fillId="2" borderId="84" xfId="0" applyFill="1" applyBorder="1" applyAlignment="1">
      <alignment horizontal="left" vertical="center"/>
    </xf>
    <xf numFmtId="0" fontId="14" fillId="2" borderId="52" xfId="0" applyFont="1" applyFill="1" applyBorder="1" applyAlignment="1">
      <alignment horizontal="center" vertical="center"/>
    </xf>
    <xf numFmtId="0" fontId="14" fillId="2" borderId="62" xfId="0" applyFont="1" applyFill="1" applyBorder="1" applyAlignment="1">
      <alignment horizontal="center" vertical="center" wrapText="1"/>
    </xf>
    <xf numFmtId="0" fontId="14" fillId="2" borderId="62" xfId="0" applyFont="1" applyFill="1" applyBorder="1" applyAlignment="1">
      <alignment horizontal="center" vertical="center"/>
    </xf>
    <xf numFmtId="0" fontId="14" fillId="2" borderId="5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5" xfId="1" applyFont="1" applyBorder="1" applyAlignment="1">
      <alignment vertical="center"/>
    </xf>
    <xf numFmtId="179" fontId="0" fillId="0" borderId="25" xfId="0" applyNumberFormat="1" applyBorder="1" applyAlignment="1">
      <alignment horizontal="center" vertical="center" wrapText="1"/>
    </xf>
    <xf numFmtId="179" fontId="0" fillId="0" borderId="54" xfId="0" applyNumberFormat="1" applyBorder="1" applyAlignment="1">
      <alignment horizontal="center" vertical="center" wrapText="1"/>
    </xf>
    <xf numFmtId="179" fontId="0" fillId="0" borderId="52" xfId="0" applyNumberFormat="1" applyBorder="1" applyAlignment="1">
      <alignment horizontal="center" vertical="center" wrapText="1"/>
    </xf>
    <xf numFmtId="179" fontId="0" fillId="0" borderId="21" xfId="0" applyNumberFormat="1" applyBorder="1" applyAlignment="1">
      <alignment horizontal="center" vertical="center" wrapText="1"/>
    </xf>
    <xf numFmtId="38" fontId="17" fillId="0" borderId="34" xfId="1" applyFont="1" applyBorder="1" applyAlignment="1">
      <alignment vertical="center"/>
    </xf>
    <xf numFmtId="38" fontId="17" fillId="0" borderId="29" xfId="1" applyFont="1" applyBorder="1" applyAlignment="1">
      <alignment vertical="center"/>
    </xf>
    <xf numFmtId="38" fontId="17" fillId="0" borderId="88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5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17" fillId="0" borderId="25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52" xfId="1" applyFont="1" applyBorder="1" applyAlignment="1">
      <alignment vertical="center"/>
    </xf>
    <xf numFmtId="38" fontId="17" fillId="0" borderId="21" xfId="1" applyFont="1" applyBorder="1" applyAlignment="1">
      <alignment vertical="center"/>
    </xf>
    <xf numFmtId="0" fontId="0" fillId="0" borderId="30" xfId="0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80" xfId="1" applyFont="1" applyBorder="1" applyAlignment="1">
      <alignment vertical="center"/>
    </xf>
    <xf numFmtId="176" fontId="13" fillId="0" borderId="79" xfId="1" applyNumberFormat="1" applyFont="1" applyBorder="1" applyAlignment="1">
      <alignment vertical="center"/>
    </xf>
    <xf numFmtId="178" fontId="13" fillId="0" borderId="80" xfId="1" applyNumberFormat="1" applyFont="1" applyBorder="1" applyAlignment="1">
      <alignment vertical="center"/>
    </xf>
    <xf numFmtId="176" fontId="13" fillId="0" borderId="7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60" xfId="1" applyNumberFormat="1" applyFont="1" applyBorder="1" applyAlignment="1">
      <alignment vertical="center"/>
    </xf>
    <xf numFmtId="38" fontId="13" fillId="0" borderId="50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50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9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5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0" fontId="1" fillId="2" borderId="55" xfId="0" applyFont="1" applyFill="1" applyBorder="1" applyAlignment="1">
      <alignment horizontal="center" vertical="center" textRotation="255"/>
    </xf>
    <xf numFmtId="38" fontId="13" fillId="0" borderId="57" xfId="1" applyFont="1" applyBorder="1" applyAlignment="1">
      <alignment vertical="center"/>
    </xf>
    <xf numFmtId="176" fontId="13" fillId="0" borderId="38" xfId="1" applyNumberFormat="1" applyFont="1" applyBorder="1" applyAlignment="1">
      <alignment vertical="center"/>
    </xf>
    <xf numFmtId="176" fontId="13" fillId="0" borderId="1" xfId="1" applyNumberFormat="1" applyFont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left" vertical="center" shrinkToFit="1"/>
    </xf>
    <xf numFmtId="0" fontId="12" fillId="2" borderId="26" xfId="0" applyFont="1" applyFill="1" applyBorder="1" applyAlignment="1">
      <alignment horizontal="left" vertical="center" shrinkToFit="1"/>
    </xf>
    <xf numFmtId="0" fontId="12" fillId="2" borderId="29" xfId="0" applyFont="1" applyFill="1" applyBorder="1" applyAlignment="1">
      <alignment horizontal="left" vertical="center" shrinkToFit="1"/>
    </xf>
    <xf numFmtId="0" fontId="12" fillId="2" borderId="32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9" xfId="0" applyFont="1" applyFill="1" applyBorder="1" applyAlignment="1">
      <alignment horizontal="left" vertical="center" shrinkToFit="1"/>
    </xf>
    <xf numFmtId="0" fontId="0" fillId="2" borderId="60" xfId="0" applyFont="1" applyFill="1" applyBorder="1" applyAlignment="1">
      <alignment horizontal="left" vertical="center" shrinkToFit="1"/>
    </xf>
    <xf numFmtId="0" fontId="0" fillId="2" borderId="12" xfId="0" applyFont="1" applyFill="1" applyBorder="1" applyAlignment="1">
      <alignment horizontal="left" vertical="center" shrinkToFit="1"/>
    </xf>
    <xf numFmtId="0" fontId="0" fillId="2" borderId="38" xfId="0" applyFont="1" applyFill="1" applyBorder="1" applyAlignment="1">
      <alignment horizontal="left" vertical="center" shrinkToFit="1"/>
    </xf>
    <xf numFmtId="0" fontId="0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1" fillId="2" borderId="57" xfId="0" applyFont="1" applyFill="1" applyBorder="1" applyAlignment="1">
      <alignment horizontal="center" vertical="center" textRotation="255" shrinkToFit="1"/>
    </xf>
    <xf numFmtId="0" fontId="1" fillId="2" borderId="50" xfId="0" applyFont="1" applyFill="1" applyBorder="1" applyAlignment="1">
      <alignment horizontal="center" vertical="center" textRotation="255" shrinkToFit="1"/>
    </xf>
    <xf numFmtId="0" fontId="0" fillId="2" borderId="15" xfId="0" applyFont="1" applyFill="1" applyBorder="1" applyAlignment="1">
      <alignment horizontal="left" vertical="center" shrinkToFit="1"/>
    </xf>
    <xf numFmtId="0" fontId="0" fillId="2" borderId="59" xfId="0" applyFont="1" applyFill="1" applyBorder="1" applyAlignment="1">
      <alignment horizontal="left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52" xfId="0" applyFont="1" applyFill="1" applyBorder="1" applyAlignment="1">
      <alignment horizontal="center" vertical="center" textRotation="255"/>
    </xf>
    <xf numFmtId="0" fontId="1" fillId="2" borderId="55" xfId="0" applyFont="1" applyFill="1" applyBorder="1" applyAlignment="1">
      <alignment horizontal="center" vertical="center" textRotation="255"/>
    </xf>
    <xf numFmtId="0" fontId="0" fillId="2" borderId="2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0" fillId="2" borderId="54" xfId="0" applyFill="1" applyBorder="1" applyAlignment="1">
      <alignment horizontal="center" vertical="center" shrinkToFit="1"/>
    </xf>
    <xf numFmtId="0" fontId="0" fillId="2" borderId="76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77" xfId="0" applyFont="1" applyFill="1" applyBorder="1" applyAlignment="1">
      <alignment horizontal="left" vertical="center" shrinkToFit="1"/>
    </xf>
    <xf numFmtId="0" fontId="1" fillId="2" borderId="78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60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55" xfId="0" applyFill="1" applyBorder="1" applyAlignment="1">
      <alignment horizontal="center" vertical="center" shrinkToFit="1"/>
    </xf>
    <xf numFmtId="0" fontId="14" fillId="2" borderId="1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/>
    </xf>
    <xf numFmtId="0" fontId="14" fillId="2" borderId="59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人口統計!$J$4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人口統計!$J$6:$J$13</c:f>
            </c:numRef>
          </c:val>
        </c:ser>
        <c:ser>
          <c:idx val="6"/>
          <c:order val="1"/>
          <c:tx>
            <c:strRef>
              <c:f>人口統計!$G$3:$G$4</c:f>
              <c:strCache>
                <c:ptCount val="2"/>
                <c:pt idx="0">
                  <c:v>40歳～64歳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3.3444816053511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61445</c:v>
                </c:pt>
                <c:pt idx="1">
                  <c:v>28779</c:v>
                </c:pt>
                <c:pt idx="2">
                  <c:v>14990</c:v>
                </c:pt>
                <c:pt idx="3">
                  <c:v>10159</c:v>
                </c:pt>
                <c:pt idx="4">
                  <c:v>13850</c:v>
                </c:pt>
                <c:pt idx="5">
                  <c:v>31792</c:v>
                </c:pt>
                <c:pt idx="6">
                  <c:v>40380</c:v>
                </c:pt>
                <c:pt idx="7">
                  <c:v>17369</c:v>
                </c:pt>
              </c:numCache>
            </c:numRef>
          </c:val>
        </c:ser>
        <c:ser>
          <c:idx val="3"/>
          <c:order val="2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24403</c:v>
                </c:pt>
                <c:pt idx="1">
                  <c:v>15018</c:v>
                </c:pt>
                <c:pt idx="2">
                  <c:v>9425</c:v>
                </c:pt>
                <c:pt idx="3">
                  <c:v>5145</c:v>
                </c:pt>
                <c:pt idx="4">
                  <c:v>7087</c:v>
                </c:pt>
                <c:pt idx="5">
                  <c:v>15257</c:v>
                </c:pt>
                <c:pt idx="6">
                  <c:v>24842</c:v>
                </c:pt>
                <c:pt idx="7">
                  <c:v>9578</c:v>
                </c:pt>
              </c:numCache>
            </c:numRef>
          </c:val>
        </c:ser>
        <c:ser>
          <c:idx val="4"/>
          <c:order val="3"/>
          <c:tx>
            <c:strRef>
              <c:f>人口統計!$F$4</c:f>
              <c:strCache>
                <c:ptCount val="1"/>
                <c:pt idx="0">
                  <c:v>75歳以上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0"/>
                  <c:y val="-6.6889632107023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6878692375918974E-17"/>
                  <c:y val="-6.688963210702422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20871</c:v>
                </c:pt>
                <c:pt idx="1">
                  <c:v>15579</c:v>
                </c:pt>
                <c:pt idx="2">
                  <c:v>9403</c:v>
                </c:pt>
                <c:pt idx="3">
                  <c:v>4712</c:v>
                </c:pt>
                <c:pt idx="4">
                  <c:v>7372</c:v>
                </c:pt>
                <c:pt idx="5">
                  <c:v>16184</c:v>
                </c:pt>
                <c:pt idx="6">
                  <c:v>24710</c:v>
                </c:pt>
                <c:pt idx="7">
                  <c:v>10892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06268680"/>
        <c:axId val="351571568"/>
      </c:barChart>
      <c:lineChart>
        <c:grouping val="standard"/>
        <c:varyColors val="0"/>
        <c:ser>
          <c:idx val="1"/>
          <c:order val="4"/>
          <c:tx>
            <c:strRef>
              <c:f>人口統計!$H$3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人口統計!$H$6:$H$13</c:f>
              <c:numCache>
                <c:formatCode>0.0%</c:formatCode>
                <c:ptCount val="8"/>
                <c:pt idx="0">
                  <c:v>0.24120147894002195</c:v>
                </c:pt>
                <c:pt idx="1">
                  <c:v>0.32959184772656275</c:v>
                </c:pt>
                <c:pt idx="2">
                  <c:v>0.37139024775130186</c:v>
                </c:pt>
                <c:pt idx="3">
                  <c:v>0.30753151129414702</c:v>
                </c:pt>
                <c:pt idx="4">
                  <c:v>0.32224203253844441</c:v>
                </c:pt>
                <c:pt idx="5">
                  <c:v>0.31746400371574546</c:v>
                </c:pt>
                <c:pt idx="6">
                  <c:v>0.36233346495269014</c:v>
                </c:pt>
                <c:pt idx="7">
                  <c:v>0.35410323830611679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574312"/>
        <c:axId val="351569608"/>
      </c:lineChart>
      <c:catAx>
        <c:axId val="306268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351571568"/>
        <c:crosses val="autoZero"/>
        <c:auto val="1"/>
        <c:lblAlgn val="ctr"/>
        <c:lblOffset val="100"/>
        <c:noMultiLvlLbl val="0"/>
      </c:catAx>
      <c:valAx>
        <c:axId val="351571568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306268680"/>
        <c:crosses val="autoZero"/>
        <c:crossBetween val="between"/>
      </c:valAx>
      <c:valAx>
        <c:axId val="351569608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51574312"/>
        <c:crosses val="max"/>
        <c:crossBetween val="between"/>
      </c:valAx>
      <c:catAx>
        <c:axId val="351574312"/>
        <c:scaling>
          <c:orientation val="minMax"/>
        </c:scaling>
        <c:delete val="1"/>
        <c:axPos val="b"/>
        <c:majorTickMark val="out"/>
        <c:minorTickMark val="none"/>
        <c:tickLblPos val="nextTo"/>
        <c:crossAx val="351569608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'給付状況（3-2）'!$E$41:$E$44</c:f>
              <c:numCache>
                <c:formatCode>#,##0_);[Red]\(#,##0\)</c:formatCode>
                <c:ptCount val="4"/>
                <c:pt idx="0">
                  <c:v>3699</c:v>
                </c:pt>
                <c:pt idx="1">
                  <c:v>2674</c:v>
                </c:pt>
                <c:pt idx="2">
                  <c:v>281</c:v>
                </c:pt>
                <c:pt idx="3">
                  <c:v>213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'給付状況（3-2）'!$G$41:$G$44</c:f>
              <c:numCache>
                <c:formatCode>#,##0_ </c:formatCode>
                <c:ptCount val="4"/>
                <c:pt idx="0">
                  <c:v>1010823.2</c:v>
                </c:pt>
                <c:pt idx="1">
                  <c:v>818767.1</c:v>
                </c:pt>
                <c:pt idx="2">
                  <c:v>112370.32999999997</c:v>
                </c:pt>
                <c:pt idx="3">
                  <c:v>75821.609999999986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'給付状況（3-2）'!$G$29:$G$40</c:f>
              <c:numCache>
                <c:formatCode>#,##0_ </c:formatCode>
                <c:ptCount val="12"/>
                <c:pt idx="0">
                  <c:v>23763.579999999998</c:v>
                </c:pt>
                <c:pt idx="1">
                  <c:v>987.05</c:v>
                </c:pt>
                <c:pt idx="2">
                  <c:v>24552.76</c:v>
                </c:pt>
                <c:pt idx="3">
                  <c:v>462.01</c:v>
                </c:pt>
                <c:pt idx="4">
                  <c:v>135533.41000000003</c:v>
                </c:pt>
                <c:pt idx="5">
                  <c:v>8304.119999999999</c:v>
                </c:pt>
                <c:pt idx="6">
                  <c:v>529364.68000000005</c:v>
                </c:pt>
                <c:pt idx="7">
                  <c:v>8509.2999999999993</c:v>
                </c:pt>
                <c:pt idx="8">
                  <c:v>5871.98</c:v>
                </c:pt>
                <c:pt idx="9">
                  <c:v>23913.9</c:v>
                </c:pt>
                <c:pt idx="10">
                  <c:v>11479.630000000001</c:v>
                </c:pt>
                <c:pt idx="11">
                  <c:v>127388.86000000002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2869288"/>
        <c:axId val="352868896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'給付状況（3-2）'!$E$29:$E$40</c:f>
              <c:numCache>
                <c:formatCode>#,##0_);[Red]\(#,##0\)</c:formatCode>
                <c:ptCount val="12"/>
                <c:pt idx="0">
                  <c:v>158</c:v>
                </c:pt>
                <c:pt idx="1">
                  <c:v>7</c:v>
                </c:pt>
                <c:pt idx="2">
                  <c:v>158</c:v>
                </c:pt>
                <c:pt idx="3">
                  <c:v>9</c:v>
                </c:pt>
                <c:pt idx="4">
                  <c:v>625</c:v>
                </c:pt>
                <c:pt idx="5">
                  <c:v>126</c:v>
                </c:pt>
                <c:pt idx="6">
                  <c:v>1935</c:v>
                </c:pt>
                <c:pt idx="7">
                  <c:v>36</c:v>
                </c:pt>
                <c:pt idx="8">
                  <c:v>28</c:v>
                </c:pt>
                <c:pt idx="9">
                  <c:v>83</c:v>
                </c:pt>
                <c:pt idx="10">
                  <c:v>50</c:v>
                </c:pt>
                <c:pt idx="11">
                  <c:v>1062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868112"/>
        <c:axId val="352868504"/>
      </c:lineChart>
      <c:catAx>
        <c:axId val="352868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52868504"/>
        <c:crosses val="autoZero"/>
        <c:auto val="1"/>
        <c:lblAlgn val="ctr"/>
        <c:lblOffset val="100"/>
        <c:noMultiLvlLbl val="0"/>
      </c:catAx>
      <c:valAx>
        <c:axId val="35286850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52868112"/>
        <c:crosses val="autoZero"/>
        <c:crossBetween val="between"/>
      </c:valAx>
      <c:valAx>
        <c:axId val="352868896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52869288"/>
        <c:crosses val="max"/>
        <c:crossBetween val="between"/>
      </c:valAx>
      <c:catAx>
        <c:axId val="352869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286889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18429.489375198227</c:v>
                </c:pt>
                <c:pt idx="1">
                  <c:v>28967.514141113421</c:v>
                </c:pt>
                <c:pt idx="2">
                  <c:v>91483.090238820339</c:v>
                </c:pt>
                <c:pt idx="3">
                  <c:v>116700.60548977397</c:v>
                </c:pt>
                <c:pt idx="4">
                  <c:v>150191.26297577855</c:v>
                </c:pt>
                <c:pt idx="5">
                  <c:v>181577.4925074924</c:v>
                </c:pt>
                <c:pt idx="6">
                  <c:v>203548.33667334676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571176"/>
        <c:axId val="351570784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3153</c:v>
                </c:pt>
                <c:pt idx="1">
                  <c:v>3359</c:v>
                </c:pt>
                <c:pt idx="2">
                  <c:v>6239</c:v>
                </c:pt>
                <c:pt idx="3">
                  <c:v>3716</c:v>
                </c:pt>
                <c:pt idx="4">
                  <c:v>2312</c:v>
                </c:pt>
                <c:pt idx="5">
                  <c:v>2002</c:v>
                </c:pt>
                <c:pt idx="6">
                  <c:v>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863016"/>
        <c:axId val="351568040"/>
      </c:lineChart>
      <c:catAx>
        <c:axId val="352863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51568040"/>
        <c:crosses val="autoZero"/>
        <c:auto val="1"/>
        <c:lblAlgn val="ctr"/>
        <c:lblOffset val="100"/>
        <c:noMultiLvlLbl val="0"/>
      </c:catAx>
      <c:valAx>
        <c:axId val="35156804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52863016"/>
        <c:crosses val="autoZero"/>
        <c:crossBetween val="between"/>
      </c:valAx>
      <c:valAx>
        <c:axId val="351570784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351571176"/>
        <c:crosses val="max"/>
        <c:crossBetween val="between"/>
      </c:valAx>
      <c:catAx>
        <c:axId val="351571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1570784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50030</c:v>
                </c:pt>
                <c:pt idx="1">
                  <c:v>104730</c:v>
                </c:pt>
                <c:pt idx="2">
                  <c:v>166920</c:v>
                </c:pt>
                <c:pt idx="3">
                  <c:v>196160</c:v>
                </c:pt>
                <c:pt idx="4">
                  <c:v>269310</c:v>
                </c:pt>
                <c:pt idx="5">
                  <c:v>308060</c:v>
                </c:pt>
                <c:pt idx="6">
                  <c:v>360650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3296272"/>
        <c:axId val="353292744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18429.489375198227</c:v>
                </c:pt>
                <c:pt idx="1">
                  <c:v>28967.514141113421</c:v>
                </c:pt>
                <c:pt idx="2">
                  <c:v>91483.090238820339</c:v>
                </c:pt>
                <c:pt idx="3">
                  <c:v>116700.60548977397</c:v>
                </c:pt>
                <c:pt idx="4">
                  <c:v>150191.26297577855</c:v>
                </c:pt>
                <c:pt idx="5">
                  <c:v>181577.4925074924</c:v>
                </c:pt>
                <c:pt idx="6">
                  <c:v>203548.33667334676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3291960"/>
        <c:axId val="353291568"/>
      </c:barChart>
      <c:catAx>
        <c:axId val="353296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53292744"/>
        <c:crosses val="autoZero"/>
        <c:auto val="1"/>
        <c:lblAlgn val="ctr"/>
        <c:lblOffset val="100"/>
        <c:noMultiLvlLbl val="0"/>
      </c:catAx>
      <c:valAx>
        <c:axId val="35329274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53296272"/>
        <c:crosses val="autoZero"/>
        <c:crossBetween val="between"/>
      </c:valAx>
      <c:valAx>
        <c:axId val="353291568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353291960"/>
        <c:crosses val="max"/>
        <c:crossBetween val="between"/>
      </c:valAx>
      <c:catAx>
        <c:axId val="353291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3291568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'認定者数（2-1.2）'!$D$4:$J$4</c:f>
              <c:numCache>
                <c:formatCode>#,##0_);[Red]\(#,##0\)</c:formatCode>
                <c:ptCount val="7"/>
                <c:pt idx="0">
                  <c:v>7355</c:v>
                </c:pt>
                <c:pt idx="1">
                  <c:v>5402</c:v>
                </c:pt>
                <c:pt idx="2">
                  <c:v>8729</c:v>
                </c:pt>
                <c:pt idx="3">
                  <c:v>5266</c:v>
                </c:pt>
                <c:pt idx="4">
                  <c:v>4413</c:v>
                </c:pt>
                <c:pt idx="5">
                  <c:v>5324</c:v>
                </c:pt>
                <c:pt idx="6">
                  <c:v>3067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'認定者数（2-1.2）'!$D$5:$J$5</c:f>
              <c:numCache>
                <c:formatCode>#,##0_);[Red]\(#,##0\)</c:formatCode>
                <c:ptCount val="7"/>
                <c:pt idx="0">
                  <c:v>960</c:v>
                </c:pt>
                <c:pt idx="1">
                  <c:v>831</c:v>
                </c:pt>
                <c:pt idx="2">
                  <c:v>753</c:v>
                </c:pt>
                <c:pt idx="3">
                  <c:v>623</c:v>
                </c:pt>
                <c:pt idx="4">
                  <c:v>491</c:v>
                </c:pt>
                <c:pt idx="5">
                  <c:v>516</c:v>
                </c:pt>
                <c:pt idx="6">
                  <c:v>326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'認定者数（2-1.2）'!$D$7:$J$7</c:f>
              <c:numCache>
                <c:formatCode>#,##0_);[Red]\(#,##0\)</c:formatCode>
                <c:ptCount val="7"/>
                <c:pt idx="0">
                  <c:v>3356</c:v>
                </c:pt>
                <c:pt idx="1">
                  <c:v>2507</c:v>
                </c:pt>
                <c:pt idx="2">
                  <c:v>4976</c:v>
                </c:pt>
                <c:pt idx="3">
                  <c:v>2994</c:v>
                </c:pt>
                <c:pt idx="4">
                  <c:v>2669</c:v>
                </c:pt>
                <c:pt idx="5">
                  <c:v>3470</c:v>
                </c:pt>
                <c:pt idx="6">
                  <c:v>1958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'認定者数（2-1.2）'!$D$23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'認定者数（2-1.2）'!$D$24:$D$31</c:f>
              <c:numCache>
                <c:formatCode>#,##0_);[Red]\(#,##0\)</c:formatCode>
                <c:ptCount val="8"/>
                <c:pt idx="0">
                  <c:v>1270</c:v>
                </c:pt>
                <c:pt idx="1">
                  <c:v>1128</c:v>
                </c:pt>
                <c:pt idx="2">
                  <c:v>774</c:v>
                </c:pt>
                <c:pt idx="3">
                  <c:v>243</c:v>
                </c:pt>
                <c:pt idx="4">
                  <c:v>351</c:v>
                </c:pt>
                <c:pt idx="5">
                  <c:v>840</c:v>
                </c:pt>
                <c:pt idx="6">
                  <c:v>2298</c:v>
                </c:pt>
                <c:pt idx="7">
                  <c:v>451</c:v>
                </c:pt>
              </c:numCache>
            </c:numRef>
          </c:val>
        </c:ser>
        <c:ser>
          <c:idx val="1"/>
          <c:order val="1"/>
          <c:tx>
            <c:strRef>
              <c:f>'認定者数（2-1.2）'!$E$23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'認定者数（2-1.2）'!$E$24:$E$31</c:f>
              <c:numCache>
                <c:formatCode>#,##0_);[Red]\(#,##0\)</c:formatCode>
                <c:ptCount val="8"/>
                <c:pt idx="0">
                  <c:v>930</c:v>
                </c:pt>
                <c:pt idx="1">
                  <c:v>1030</c:v>
                </c:pt>
                <c:pt idx="2">
                  <c:v>473</c:v>
                </c:pt>
                <c:pt idx="3">
                  <c:v>172</c:v>
                </c:pt>
                <c:pt idx="4">
                  <c:v>270</c:v>
                </c:pt>
                <c:pt idx="5">
                  <c:v>638</c:v>
                </c:pt>
                <c:pt idx="6">
                  <c:v>1529</c:v>
                </c:pt>
                <c:pt idx="7">
                  <c:v>360</c:v>
                </c:pt>
              </c:numCache>
            </c:numRef>
          </c:val>
        </c:ser>
        <c:ser>
          <c:idx val="2"/>
          <c:order val="2"/>
          <c:tx>
            <c:strRef>
              <c:f>'認定者数（2-1.2）'!$F$23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'認定者数（2-1.2）'!$F$24:$F$31</c:f>
              <c:numCache>
                <c:formatCode>#,##0_);[Red]\(#,##0\)</c:formatCode>
                <c:ptCount val="8"/>
                <c:pt idx="0">
                  <c:v>1317</c:v>
                </c:pt>
                <c:pt idx="1">
                  <c:v>1153</c:v>
                </c:pt>
                <c:pt idx="2">
                  <c:v>863</c:v>
                </c:pt>
                <c:pt idx="3">
                  <c:v>352</c:v>
                </c:pt>
                <c:pt idx="4">
                  <c:v>505</c:v>
                </c:pt>
                <c:pt idx="5">
                  <c:v>1437</c:v>
                </c:pt>
                <c:pt idx="6">
                  <c:v>2232</c:v>
                </c:pt>
                <c:pt idx="7">
                  <c:v>870</c:v>
                </c:pt>
              </c:numCache>
            </c:numRef>
          </c:val>
        </c:ser>
        <c:ser>
          <c:idx val="3"/>
          <c:order val="3"/>
          <c:tx>
            <c:strRef>
              <c:f>'認定者数（2-1.2）'!$G$23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'認定者数（2-1.2）'!$G$24:$G$31</c:f>
              <c:numCache>
                <c:formatCode>#,##0_);[Red]\(#,##0\)</c:formatCode>
                <c:ptCount val="8"/>
                <c:pt idx="0">
                  <c:v>832</c:v>
                </c:pt>
                <c:pt idx="1">
                  <c:v>749</c:v>
                </c:pt>
                <c:pt idx="2">
                  <c:v>529</c:v>
                </c:pt>
                <c:pt idx="3">
                  <c:v>204</c:v>
                </c:pt>
                <c:pt idx="4">
                  <c:v>336</c:v>
                </c:pt>
                <c:pt idx="5">
                  <c:v>717</c:v>
                </c:pt>
                <c:pt idx="6">
                  <c:v>1425</c:v>
                </c:pt>
                <c:pt idx="7">
                  <c:v>474</c:v>
                </c:pt>
              </c:numCache>
            </c:numRef>
          </c:val>
        </c:ser>
        <c:ser>
          <c:idx val="4"/>
          <c:order val="4"/>
          <c:tx>
            <c:strRef>
              <c:f>'認定者数（2-1.2）'!$H$23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'認定者数（2-1.2）'!$H$24:$H$31</c:f>
              <c:numCache>
                <c:formatCode>#,##0_);[Red]\(#,##0\)</c:formatCode>
                <c:ptCount val="8"/>
                <c:pt idx="0">
                  <c:v>644</c:v>
                </c:pt>
                <c:pt idx="1">
                  <c:v>620</c:v>
                </c:pt>
                <c:pt idx="2">
                  <c:v>435</c:v>
                </c:pt>
                <c:pt idx="3">
                  <c:v>208</c:v>
                </c:pt>
                <c:pt idx="4">
                  <c:v>275</c:v>
                </c:pt>
                <c:pt idx="5">
                  <c:v>610</c:v>
                </c:pt>
                <c:pt idx="6">
                  <c:v>1257</c:v>
                </c:pt>
                <c:pt idx="7">
                  <c:v>364</c:v>
                </c:pt>
              </c:numCache>
            </c:numRef>
          </c:val>
        </c:ser>
        <c:ser>
          <c:idx val="5"/>
          <c:order val="5"/>
          <c:tx>
            <c:strRef>
              <c:f>'認定者数（2-1.2）'!$I$23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'認定者数（2-1.2）'!$I$24:$I$31</c:f>
              <c:numCache>
                <c:formatCode>#,##0_);[Red]\(#,##0\)</c:formatCode>
                <c:ptCount val="8"/>
                <c:pt idx="0">
                  <c:v>886</c:v>
                </c:pt>
                <c:pt idx="1">
                  <c:v>669</c:v>
                </c:pt>
                <c:pt idx="2">
                  <c:v>491</c:v>
                </c:pt>
                <c:pt idx="3">
                  <c:v>212</c:v>
                </c:pt>
                <c:pt idx="4">
                  <c:v>355</c:v>
                </c:pt>
                <c:pt idx="5">
                  <c:v>731</c:v>
                </c:pt>
                <c:pt idx="6">
                  <c:v>1420</c:v>
                </c:pt>
                <c:pt idx="7">
                  <c:v>560</c:v>
                </c:pt>
              </c:numCache>
            </c:numRef>
          </c:val>
        </c:ser>
        <c:ser>
          <c:idx val="6"/>
          <c:order val="6"/>
          <c:tx>
            <c:strRef>
              <c:f>'認定者数（2-1.2）'!$J$23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'認定者数（2-1.2）'!$J$24:$J$31</c:f>
              <c:numCache>
                <c:formatCode>#,##0_);[Red]\(#,##0\)</c:formatCode>
                <c:ptCount val="8"/>
                <c:pt idx="0">
                  <c:v>537</c:v>
                </c:pt>
                <c:pt idx="1">
                  <c:v>402</c:v>
                </c:pt>
                <c:pt idx="2">
                  <c:v>292</c:v>
                </c:pt>
                <c:pt idx="3">
                  <c:v>104</c:v>
                </c:pt>
                <c:pt idx="4">
                  <c:v>197</c:v>
                </c:pt>
                <c:pt idx="5">
                  <c:v>433</c:v>
                </c:pt>
                <c:pt idx="6">
                  <c:v>749</c:v>
                </c:pt>
                <c:pt idx="7">
                  <c:v>353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1566864"/>
        <c:axId val="351570000"/>
      </c:barChart>
      <c:lineChart>
        <c:grouping val="standard"/>
        <c:varyColors val="0"/>
        <c:ser>
          <c:idx val="7"/>
          <c:order val="7"/>
          <c:tx>
            <c:strRef>
              <c:f>'認定者数（2-1.2）'!$L$23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'認定者数（2-1.2）'!$L$24:$L$31</c:f>
              <c:numCache>
                <c:formatCode>0.0%</c:formatCode>
                <c:ptCount val="8"/>
                <c:pt idx="0">
                  <c:v>0.14171489154923356</c:v>
                </c:pt>
                <c:pt idx="1">
                  <c:v>0.18795960388273361</c:v>
                </c:pt>
                <c:pt idx="2">
                  <c:v>0.20485447206288507</c:v>
                </c:pt>
                <c:pt idx="3">
                  <c:v>0.15166886476615604</c:v>
                </c:pt>
                <c:pt idx="4">
                  <c:v>0.15830970329898333</c:v>
                </c:pt>
                <c:pt idx="5">
                  <c:v>0.17194109602111893</c:v>
                </c:pt>
                <c:pt idx="6">
                  <c:v>0.22017274782047142</c:v>
                </c:pt>
                <c:pt idx="7">
                  <c:v>0.16765999022960429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567648"/>
        <c:axId val="351567256"/>
      </c:lineChart>
      <c:catAx>
        <c:axId val="3515668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351570000"/>
        <c:crosses val="autoZero"/>
        <c:auto val="1"/>
        <c:lblAlgn val="ctr"/>
        <c:lblOffset val="100"/>
        <c:noMultiLvlLbl val="0"/>
      </c:catAx>
      <c:valAx>
        <c:axId val="35157000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51566864"/>
        <c:crosses val="autoZero"/>
        <c:crossBetween val="between"/>
      </c:valAx>
      <c:valAx>
        <c:axId val="351567256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51567648"/>
        <c:crosses val="max"/>
        <c:crossBetween val="between"/>
      </c:valAx>
      <c:catAx>
        <c:axId val="351567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156725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0.62200347423277358</c:v>
                </c:pt>
                <c:pt idx="1">
                  <c:v>0.62205466540999055</c:v>
                </c:pt>
                <c:pt idx="2">
                  <c:v>0.57854864433811803</c:v>
                </c:pt>
                <c:pt idx="3">
                  <c:v>0.59167604049493816</c:v>
                </c:pt>
                <c:pt idx="4">
                  <c:v>0.60387441549766196</c:v>
                </c:pt>
                <c:pt idx="5">
                  <c:v>0.63801916932907343</c:v>
                </c:pt>
                <c:pt idx="6">
                  <c:v>0.62712107109615522</c:v>
                </c:pt>
                <c:pt idx="7">
                  <c:v>0.61956759117711291</c:v>
                </c:pt>
                <c:pt idx="8">
                  <c:v>0.6187421036007581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0.19386218876664738</c:v>
                </c:pt>
                <c:pt idx="1">
                  <c:v>0.19536825097616803</c:v>
                </c:pt>
                <c:pt idx="2">
                  <c:v>0.18740031897926634</c:v>
                </c:pt>
                <c:pt idx="3">
                  <c:v>0.16535433070866143</c:v>
                </c:pt>
                <c:pt idx="4">
                  <c:v>0.15197060788243152</c:v>
                </c:pt>
                <c:pt idx="5">
                  <c:v>0.11134185303514377</c:v>
                </c:pt>
                <c:pt idx="6">
                  <c:v>0.1456289826018472</c:v>
                </c:pt>
                <c:pt idx="7">
                  <c:v>0.1362742956977506</c:v>
                </c:pt>
                <c:pt idx="8">
                  <c:v>0.16126421351863551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6.2304574406485236E-2</c:v>
                </c:pt>
                <c:pt idx="1">
                  <c:v>6.2744042008886489E-2</c:v>
                </c:pt>
                <c:pt idx="2">
                  <c:v>0.10386762360446571</c:v>
                </c:pt>
                <c:pt idx="3">
                  <c:v>4.4431946006749157E-2</c:v>
                </c:pt>
                <c:pt idx="4">
                  <c:v>0.11055444221776888</c:v>
                </c:pt>
                <c:pt idx="5">
                  <c:v>9.3769968051118216E-2</c:v>
                </c:pt>
                <c:pt idx="6">
                  <c:v>0.10224099663492518</c:v>
                </c:pt>
                <c:pt idx="7">
                  <c:v>7.1412972264686611E-2</c:v>
                </c:pt>
                <c:pt idx="8">
                  <c:v>8.4432248894504111E-2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0.12182976259409381</c:v>
                </c:pt>
                <c:pt idx="1">
                  <c:v>0.11983304160495489</c:v>
                </c:pt>
                <c:pt idx="2">
                  <c:v>0.13018341307814993</c:v>
                </c:pt>
                <c:pt idx="3">
                  <c:v>0.19853768278965128</c:v>
                </c:pt>
                <c:pt idx="4">
                  <c:v>0.13360053440213762</c:v>
                </c:pt>
                <c:pt idx="5">
                  <c:v>0.15686900958466454</c:v>
                </c:pt>
                <c:pt idx="6">
                  <c:v>0.12500894966707238</c:v>
                </c:pt>
                <c:pt idx="7">
                  <c:v>0.17274514086044987</c:v>
                </c:pt>
                <c:pt idx="8">
                  <c:v>0.13556143398610235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1571960"/>
        <c:axId val="351570392"/>
      </c:barChart>
      <c:catAx>
        <c:axId val="351571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51570392"/>
        <c:crosses val="autoZero"/>
        <c:auto val="1"/>
        <c:lblAlgn val="ctr"/>
        <c:lblOffset val="100"/>
        <c:noMultiLvlLbl val="0"/>
      </c:catAx>
      <c:valAx>
        <c:axId val="351570392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51571960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0.38859658315300399</c:v>
                </c:pt>
                <c:pt idx="1">
                  <c:v>0.42811539141943489</c:v>
                </c:pt>
                <c:pt idx="2">
                  <c:v>0.3538770937072479</c:v>
                </c:pt>
                <c:pt idx="3">
                  <c:v>0.3438680727600365</c:v>
                </c:pt>
                <c:pt idx="4">
                  <c:v>0.3810404015165505</c:v>
                </c:pt>
                <c:pt idx="5">
                  <c:v>0.37220496872172515</c:v>
                </c:pt>
                <c:pt idx="6">
                  <c:v>0.38762645483494196</c:v>
                </c:pt>
                <c:pt idx="7">
                  <c:v>0.37566691344103986</c:v>
                </c:pt>
                <c:pt idx="8">
                  <c:v>0.38430678202462309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4.1438539480739674E-2</c:v>
                </c:pt>
                <c:pt idx="1">
                  <c:v>4.0684849795820613E-2</c:v>
                </c:pt>
                <c:pt idx="2">
                  <c:v>3.4259268197757896E-2</c:v>
                </c:pt>
                <c:pt idx="3">
                  <c:v>2.9655798122780398E-2</c:v>
                </c:pt>
                <c:pt idx="4">
                  <c:v>3.0167707543196955E-2</c:v>
                </c:pt>
                <c:pt idx="5">
                  <c:v>2.1324176168821627E-2</c:v>
                </c:pt>
                <c:pt idx="6">
                  <c:v>2.6277031030713733E-2</c:v>
                </c:pt>
                <c:pt idx="7">
                  <c:v>2.6994701855431614E-2</c:v>
                </c:pt>
                <c:pt idx="8">
                  <c:v>3.1134020696625291E-2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0.14572267196765712</c:v>
                </c:pt>
                <c:pt idx="1">
                  <c:v>0.14163624119610482</c:v>
                </c:pt>
                <c:pt idx="2">
                  <c:v>0.22333719003830724</c:v>
                </c:pt>
                <c:pt idx="3">
                  <c:v>8.2370451479867296E-2</c:v>
                </c:pt>
                <c:pt idx="4">
                  <c:v>0.20347831477052042</c:v>
                </c:pt>
                <c:pt idx="5">
                  <c:v>0.18781791321019842</c:v>
                </c:pt>
                <c:pt idx="6">
                  <c:v>0.22596844758928122</c:v>
                </c:pt>
                <c:pt idx="7">
                  <c:v>0.13037367931104554</c:v>
                </c:pt>
                <c:pt idx="8">
                  <c:v>0.18032748910334231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0.42424220539859925</c:v>
                </c:pt>
                <c:pt idx="1">
                  <c:v>0.38956351758863972</c:v>
                </c:pt>
                <c:pt idx="2">
                  <c:v>0.38852644805668701</c:v>
                </c:pt>
                <c:pt idx="3">
                  <c:v>0.54410567763731588</c:v>
                </c:pt>
                <c:pt idx="4">
                  <c:v>0.385313576169732</c:v>
                </c:pt>
                <c:pt idx="5">
                  <c:v>0.41865294189925478</c:v>
                </c:pt>
                <c:pt idx="6">
                  <c:v>0.36012806654506302</c:v>
                </c:pt>
                <c:pt idx="7">
                  <c:v>0.46696470539248308</c:v>
                </c:pt>
                <c:pt idx="8">
                  <c:v>0.40423170817540932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1573136"/>
        <c:axId val="352864976"/>
      </c:barChart>
      <c:catAx>
        <c:axId val="351573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52864976"/>
        <c:crosses val="autoZero"/>
        <c:auto val="1"/>
        <c:lblAlgn val="ctr"/>
        <c:lblOffset val="100"/>
        <c:noMultiLvlLbl val="0"/>
      </c:catAx>
      <c:valAx>
        <c:axId val="352864976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51573136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'給付状況（3-2）'!$G$5:$G$16</c:f>
              <c:numCache>
                <c:formatCode>#,##0_ </c:formatCode>
                <c:ptCount val="12"/>
                <c:pt idx="0">
                  <c:v>274798.87</c:v>
                </c:pt>
                <c:pt idx="1">
                  <c:v>17597.7</c:v>
                </c:pt>
                <c:pt idx="2">
                  <c:v>89849.35000000002</c:v>
                </c:pt>
                <c:pt idx="3">
                  <c:v>14406.039999999997</c:v>
                </c:pt>
                <c:pt idx="4">
                  <c:v>48837.979999999989</c:v>
                </c:pt>
                <c:pt idx="5">
                  <c:v>716378.68999999983</c:v>
                </c:pt>
                <c:pt idx="6">
                  <c:v>269377.05</c:v>
                </c:pt>
                <c:pt idx="7">
                  <c:v>139409.43</c:v>
                </c:pt>
                <c:pt idx="8">
                  <c:v>18304.859999999993</c:v>
                </c:pt>
                <c:pt idx="9">
                  <c:v>50.76</c:v>
                </c:pt>
                <c:pt idx="10">
                  <c:v>110566.66999999997</c:v>
                </c:pt>
                <c:pt idx="11">
                  <c:v>218746.62999999998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2862232"/>
        <c:axId val="352863408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'給付状況（3-2）'!$E$5:$E$16</c:f>
              <c:numCache>
                <c:formatCode>#,##0_);[Red]\(#,##0\)</c:formatCode>
                <c:ptCount val="12"/>
                <c:pt idx="0">
                  <c:v>4742</c:v>
                </c:pt>
                <c:pt idx="1">
                  <c:v>237</c:v>
                </c:pt>
                <c:pt idx="2">
                  <c:v>1869</c:v>
                </c:pt>
                <c:pt idx="3">
                  <c:v>343</c:v>
                </c:pt>
                <c:pt idx="4">
                  <c:v>3669</c:v>
                </c:pt>
                <c:pt idx="5">
                  <c:v>6380</c:v>
                </c:pt>
                <c:pt idx="6">
                  <c:v>3118</c:v>
                </c:pt>
                <c:pt idx="7">
                  <c:v>1157</c:v>
                </c:pt>
                <c:pt idx="8">
                  <c:v>239</c:v>
                </c:pt>
                <c:pt idx="9">
                  <c:v>1</c:v>
                </c:pt>
                <c:pt idx="10">
                  <c:v>8531</c:v>
                </c:pt>
                <c:pt idx="11">
                  <c:v>1057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866152"/>
        <c:axId val="352869680"/>
      </c:lineChart>
      <c:catAx>
        <c:axId val="352866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52869680"/>
        <c:crosses val="autoZero"/>
        <c:auto val="1"/>
        <c:lblAlgn val="ctr"/>
        <c:lblOffset val="100"/>
        <c:noMultiLvlLbl val="0"/>
      </c:catAx>
      <c:valAx>
        <c:axId val="35286968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52866152"/>
        <c:crosses val="autoZero"/>
        <c:crossBetween val="between"/>
      </c:valAx>
      <c:valAx>
        <c:axId val="352863408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52862232"/>
        <c:crosses val="max"/>
        <c:crossBetween val="between"/>
      </c:valAx>
      <c:catAx>
        <c:axId val="352862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286340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'給付状況（3-2）'!$C$17:$D$28</c:f>
              <c:strCache>
                <c:ptCount val="12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介護予防短期入所療養介護（老健）</c:v>
                </c:pt>
                <c:pt idx="9">
                  <c:v>介護予防短期入所療養介護（病院等）</c:v>
                </c:pt>
                <c:pt idx="10">
                  <c:v>介護予防福祉用具貸与</c:v>
                </c:pt>
                <c:pt idx="11">
                  <c:v>介護予防特定施設入居者生活介護</c:v>
                </c:pt>
              </c:strCache>
            </c:strRef>
          </c:cat>
          <c:val>
            <c:numRef>
              <c:f>'給付状況（3-2）'!$G$17:$G$28</c:f>
              <c:numCache>
                <c:formatCode>#,##0_ </c:formatCode>
                <c:ptCount val="12"/>
                <c:pt idx="0">
                  <c:v>0</c:v>
                </c:pt>
                <c:pt idx="1">
                  <c:v>36.44</c:v>
                </c:pt>
                <c:pt idx="2">
                  <c:v>18205.080000000002</c:v>
                </c:pt>
                <c:pt idx="3">
                  <c:v>4196.5099999999993</c:v>
                </c:pt>
                <c:pt idx="4">
                  <c:v>4357.3200000000006</c:v>
                </c:pt>
                <c:pt idx="5">
                  <c:v>0</c:v>
                </c:pt>
                <c:pt idx="6">
                  <c:v>80375.570000000007</c:v>
                </c:pt>
                <c:pt idx="7">
                  <c:v>2604.4199999999992</c:v>
                </c:pt>
                <c:pt idx="8">
                  <c:v>932.7700000000001</c:v>
                </c:pt>
                <c:pt idx="9">
                  <c:v>12.78</c:v>
                </c:pt>
                <c:pt idx="10">
                  <c:v>25444.040000000005</c:v>
                </c:pt>
                <c:pt idx="11">
                  <c:v>19245.129999999997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2866544"/>
        <c:axId val="352863800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'給付状況（3-2）'!$C$17:$D$28</c:f>
              <c:strCache>
                <c:ptCount val="12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介護予防短期入所療養介護（老健）</c:v>
                </c:pt>
                <c:pt idx="9">
                  <c:v>介護予防短期入所療養介護（病院等）</c:v>
                </c:pt>
                <c:pt idx="10">
                  <c:v>介護予防福祉用具貸与</c:v>
                </c:pt>
                <c:pt idx="11">
                  <c:v>介護予防特定施設入居者生活介護</c:v>
                </c:pt>
              </c:strCache>
            </c:strRef>
          </c:cat>
          <c:val>
            <c:numRef>
              <c:f>'給付状況（3-2）'!$E$17:$E$28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2</c:v>
                </c:pt>
                <c:pt idx="2">
                  <c:v>567</c:v>
                </c:pt>
                <c:pt idx="3">
                  <c:v>108</c:v>
                </c:pt>
                <c:pt idx="4">
                  <c:v>374</c:v>
                </c:pt>
                <c:pt idx="5">
                  <c:v>0</c:v>
                </c:pt>
                <c:pt idx="6">
                  <c:v>2373</c:v>
                </c:pt>
                <c:pt idx="7">
                  <c:v>69</c:v>
                </c:pt>
                <c:pt idx="8">
                  <c:v>23</c:v>
                </c:pt>
                <c:pt idx="9">
                  <c:v>1</c:v>
                </c:pt>
                <c:pt idx="10">
                  <c:v>4411</c:v>
                </c:pt>
                <c:pt idx="11">
                  <c:v>241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864584"/>
        <c:axId val="352865368"/>
      </c:lineChart>
      <c:catAx>
        <c:axId val="352864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52865368"/>
        <c:crosses val="autoZero"/>
        <c:auto val="1"/>
        <c:lblAlgn val="ctr"/>
        <c:lblOffset val="100"/>
        <c:noMultiLvlLbl val="0"/>
      </c:catAx>
      <c:valAx>
        <c:axId val="35286536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52864584"/>
        <c:crosses val="autoZero"/>
        <c:crossBetween val="between"/>
      </c:valAx>
      <c:valAx>
        <c:axId val="352863800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52866544"/>
        <c:crosses val="max"/>
        <c:crossBetween val="between"/>
      </c:valAx>
      <c:catAx>
        <c:axId val="352866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286380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/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/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（令和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2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09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8</xdr:col>
      <xdr:colOff>63500</xdr:colOff>
      <xdr:row>38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10</xdr:row>
      <xdr:rowOff>9531</xdr:rowOff>
    </xdr:from>
    <xdr:to>
      <xdr:col>4</xdr:col>
      <xdr:colOff>331088</xdr:colOff>
      <xdr:row>18</xdr:row>
      <xdr:rowOff>98685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10</xdr:row>
      <xdr:rowOff>9530</xdr:rowOff>
    </xdr:from>
    <xdr:to>
      <xdr:col>8</xdr:col>
      <xdr:colOff>169674</xdr:colOff>
      <xdr:row>18</xdr:row>
      <xdr:rowOff>99128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10</xdr:row>
      <xdr:rowOff>28581</xdr:rowOff>
    </xdr:from>
    <xdr:to>
      <xdr:col>11</xdr:col>
      <xdr:colOff>635892</xdr:colOff>
      <xdr:row>18</xdr:row>
      <xdr:rowOff>117735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33</xdr:row>
      <xdr:rowOff>0</xdr:rowOff>
    </xdr:from>
    <xdr:to>
      <xdr:col>12</xdr:col>
      <xdr:colOff>0</xdr:colOff>
      <xdr:row>45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1</xdr:rowOff>
    </xdr:from>
    <xdr:to>
      <xdr:col>8</xdr:col>
      <xdr:colOff>0</xdr:colOff>
      <xdr:row>56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8</xdr:col>
      <xdr:colOff>0</xdr:colOff>
      <xdr:row>67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56</xdr:row>
      <xdr:rowOff>104775</xdr:rowOff>
    </xdr:from>
    <xdr:to>
      <xdr:col>7</xdr:col>
      <xdr:colOff>47625</xdr:colOff>
      <xdr:row>57</xdr:row>
      <xdr:rowOff>152400</xdr:rowOff>
    </xdr:to>
    <xdr:sp macro="" textlink="">
      <xdr:nvSpPr>
        <xdr:cNvPr id="4" name="テキスト ボックス 3"/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78</xdr:row>
      <xdr:rowOff>0</xdr:rowOff>
    </xdr:from>
    <xdr:to>
      <xdr:col>4</xdr:col>
      <xdr:colOff>0</xdr:colOff>
      <xdr:row>85</xdr:row>
      <xdr:rowOff>253999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78</xdr:row>
      <xdr:rowOff>0</xdr:rowOff>
    </xdr:from>
    <xdr:to>
      <xdr:col>8</xdr:col>
      <xdr:colOff>0</xdr:colOff>
      <xdr:row>85</xdr:row>
      <xdr:rowOff>253999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67</xdr:row>
      <xdr:rowOff>1</xdr:rowOff>
    </xdr:from>
    <xdr:to>
      <xdr:col>7</xdr:col>
      <xdr:colOff>962024</xdr:colOff>
      <xdr:row>78</xdr:row>
      <xdr:rowOff>1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45</xdr:row>
      <xdr:rowOff>114300</xdr:rowOff>
    </xdr:from>
    <xdr:to>
      <xdr:col>7</xdr:col>
      <xdr:colOff>323850</xdr:colOff>
      <xdr:row>46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67</xdr:row>
      <xdr:rowOff>114300</xdr:rowOff>
    </xdr:from>
    <xdr:to>
      <xdr:col>2</xdr:col>
      <xdr:colOff>95250</xdr:colOff>
      <xdr:row>68</xdr:row>
      <xdr:rowOff>161925</xdr:rowOff>
    </xdr:to>
    <xdr:sp macro="" textlink="">
      <xdr:nvSpPr>
        <xdr:cNvPr id="10" name="テキスト ボックス 9"/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67</xdr:row>
      <xdr:rowOff>95250</xdr:rowOff>
    </xdr:from>
    <xdr:to>
      <xdr:col>6</xdr:col>
      <xdr:colOff>952499</xdr:colOff>
      <xdr:row>68</xdr:row>
      <xdr:rowOff>142875</xdr:rowOff>
    </xdr:to>
    <xdr:sp macro="" textlink="">
      <xdr:nvSpPr>
        <xdr:cNvPr id="11" name="テキスト ボックス 10"/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56</xdr:row>
      <xdr:rowOff>123825</xdr:rowOff>
    </xdr:from>
    <xdr:to>
      <xdr:col>2</xdr:col>
      <xdr:colOff>19050</xdr:colOff>
      <xdr:row>57</xdr:row>
      <xdr:rowOff>171450</xdr:rowOff>
    </xdr:to>
    <xdr:sp macro="" textlink="">
      <xdr:nvSpPr>
        <xdr:cNvPr id="14" name="テキスト ボックス 13"/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/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/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/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36.8%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/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27.7%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/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54.8%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/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59.5%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/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55.8%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/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58.9%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/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56.4%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K47"/>
  <sheetViews>
    <sheetView tabSelected="1" view="pageBreakPreview" zoomScale="75" zoomScaleNormal="75" zoomScaleSheetLayoutView="75" workbookViewId="0"/>
  </sheetViews>
  <sheetFormatPr defaultRowHeight="13.5" x14ac:dyDescent="0.15"/>
  <cols>
    <col min="1" max="1" width="9" style="1"/>
    <col min="2" max="2" width="4.375" style="1" customWidth="1"/>
    <col min="3" max="16384" width="9" style="1"/>
  </cols>
  <sheetData>
    <row r="1" spans="3:10" ht="35.25" customHeight="1" x14ac:dyDescent="0.15">
      <c r="J1" s="3"/>
    </row>
    <row r="2" spans="3:10" ht="22.5" customHeight="1" x14ac:dyDescent="0.15"/>
    <row r="3" spans="3:10" s="2" customFormat="1" ht="25.5" customHeight="1" x14ac:dyDescent="0.15"/>
    <row r="4" spans="3:10" ht="21.95" customHeight="1" x14ac:dyDescent="0.15"/>
    <row r="5" spans="3:10" ht="27" customHeight="1" x14ac:dyDescent="0.15">
      <c r="C5" s="4"/>
    </row>
    <row r="6" spans="3:10" ht="21.95" customHeight="1" x14ac:dyDescent="0.15"/>
    <row r="7" spans="3:10" ht="21.95" customHeight="1" x14ac:dyDescent="0.15"/>
    <row r="8" spans="3:10" ht="21.95" customHeight="1" x14ac:dyDescent="0.15"/>
    <row r="9" spans="3:10" ht="21.95" customHeight="1" x14ac:dyDescent="0.15"/>
    <row r="10" spans="3:10" ht="21.95" customHeight="1" x14ac:dyDescent="0.15"/>
    <row r="11" spans="3:10" ht="21.95" customHeight="1" x14ac:dyDescent="0.15"/>
    <row r="12" spans="3:10" ht="21.95" customHeight="1" x14ac:dyDescent="0.15"/>
    <row r="13" spans="3:10" ht="21.95" customHeight="1" x14ac:dyDescent="0.15"/>
    <row r="14" spans="3:10" ht="21.95" customHeight="1" x14ac:dyDescent="0.15"/>
    <row r="15" spans="3:10" ht="21.95" customHeight="1" x14ac:dyDescent="0.15"/>
    <row r="16" spans="3:10" ht="21.95" customHeight="1" x14ac:dyDescent="0.15"/>
    <row r="17" ht="21.95" customHeight="1" x14ac:dyDescent="0.15"/>
    <row r="18" ht="21.95" customHeight="1" x14ac:dyDescent="0.15"/>
    <row r="35" spans="2:11" ht="24.95" customHeight="1" x14ac:dyDescent="0.15"/>
    <row r="36" spans="2:11" ht="24.95" customHeight="1" x14ac:dyDescent="0.15">
      <c r="B36" s="9" t="s">
        <v>4</v>
      </c>
      <c r="C36" s="10"/>
    </row>
    <row r="37" spans="2:11" ht="24.95" customHeight="1" x14ac:dyDescent="0.15">
      <c r="B37" s="9" t="s">
        <v>37</v>
      </c>
      <c r="C37" s="10"/>
    </row>
    <row r="38" spans="2:11" ht="24.95" customHeight="1" x14ac:dyDescent="0.15">
      <c r="B38" s="9" t="s">
        <v>5</v>
      </c>
      <c r="C38" s="10"/>
    </row>
    <row r="39" spans="2:11" ht="24.95" customHeight="1" x14ac:dyDescent="0.15">
      <c r="C39" s="12" t="s">
        <v>41</v>
      </c>
    </row>
    <row r="40" spans="2:11" ht="24.95" customHeight="1" x14ac:dyDescent="0.15">
      <c r="B40" s="9" t="s">
        <v>38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5" customHeight="1" x14ac:dyDescent="0.15">
      <c r="B41" s="11"/>
      <c r="C41" s="12" t="s">
        <v>142</v>
      </c>
      <c r="D41" s="7"/>
      <c r="E41" s="7"/>
      <c r="F41" s="7"/>
      <c r="G41" s="7"/>
      <c r="H41" s="7"/>
      <c r="I41" s="7"/>
      <c r="J41" s="7"/>
      <c r="K41" s="6"/>
    </row>
    <row r="42" spans="2:11" ht="24.95" customHeight="1" x14ac:dyDescent="0.15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5" customHeight="1" x14ac:dyDescent="0.15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24.95" customHeight="1" x14ac:dyDescent="0.15">
      <c r="B44" s="5"/>
      <c r="D44" s="7"/>
      <c r="E44" s="7"/>
      <c r="F44" s="7"/>
      <c r="G44" s="7"/>
      <c r="H44" s="7"/>
      <c r="I44" s="7"/>
      <c r="J44" s="7"/>
      <c r="K44" s="6"/>
    </row>
    <row r="45" spans="2:11" ht="24.95" customHeight="1" x14ac:dyDescent="0.15">
      <c r="B45" s="5"/>
      <c r="C45" s="7"/>
      <c r="D45" s="7"/>
      <c r="E45" s="7"/>
      <c r="F45" s="7"/>
      <c r="G45" s="7"/>
      <c r="H45" s="7"/>
      <c r="I45" s="7"/>
      <c r="J45" s="7"/>
      <c r="K45" s="6"/>
    </row>
    <row r="46" spans="2:11" ht="24.95" customHeight="1" x14ac:dyDescent="0.15"/>
    <row r="47" spans="2:11" ht="24.95" customHeight="1" x14ac:dyDescent="0.15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 summaryRight="0"/>
  </sheetPr>
  <dimension ref="A1:L137"/>
  <sheetViews>
    <sheetView zoomScaleNormal="100" workbookViewId="0"/>
  </sheetViews>
  <sheetFormatPr defaultRowHeight="13.5" x14ac:dyDescent="0.15"/>
  <cols>
    <col min="1" max="1" width="2.625" style="14" customWidth="1"/>
    <col min="2" max="2" width="18.25" style="14" customWidth="1"/>
    <col min="3" max="3" width="13.625" style="14" customWidth="1"/>
    <col min="4" max="4" width="12.625" style="14" customWidth="1"/>
    <col min="5" max="6" width="10.625" style="14" customWidth="1"/>
    <col min="7" max="7" width="12.625" style="14" customWidth="1"/>
    <col min="8" max="8" width="10.625" style="14" customWidth="1"/>
    <col min="9" max="9" width="2.625" style="14" customWidth="1"/>
    <col min="10" max="12" width="0" style="14" hidden="1" customWidth="1"/>
    <col min="13" max="16384" width="9" style="14"/>
  </cols>
  <sheetData>
    <row r="1" spans="1:12" ht="20.100000000000001" customHeight="1" x14ac:dyDescent="0.15">
      <c r="A1" s="13" t="s">
        <v>11</v>
      </c>
    </row>
    <row r="2" spans="1:12" ht="14.1" customHeight="1" x14ac:dyDescent="0.15">
      <c r="G2" s="25" t="s">
        <v>36</v>
      </c>
      <c r="H2" s="25"/>
    </row>
    <row r="3" spans="1:12" ht="20.100000000000001" customHeight="1" x14ac:dyDescent="0.15">
      <c r="B3" s="15"/>
      <c r="C3" s="186" t="s">
        <v>0</v>
      </c>
      <c r="D3" s="188" t="s">
        <v>12</v>
      </c>
      <c r="E3" s="20"/>
      <c r="F3" s="21"/>
      <c r="G3" s="186" t="s">
        <v>13</v>
      </c>
      <c r="H3" s="186" t="s">
        <v>14</v>
      </c>
      <c r="I3" s="27"/>
    </row>
    <row r="4" spans="1:12" ht="20.100000000000001" customHeight="1" thickBot="1" x14ac:dyDescent="0.2">
      <c r="B4" s="16"/>
      <c r="C4" s="187"/>
      <c r="D4" s="189"/>
      <c r="E4" s="22" t="s">
        <v>15</v>
      </c>
      <c r="F4" s="23" t="s">
        <v>16</v>
      </c>
      <c r="G4" s="187"/>
      <c r="H4" s="187"/>
      <c r="I4" s="27"/>
      <c r="J4" s="28" t="s">
        <v>26</v>
      </c>
      <c r="K4" s="25" t="s">
        <v>40</v>
      </c>
      <c r="L4" s="25" t="s">
        <v>39</v>
      </c>
    </row>
    <row r="5" spans="1:12" ht="20.100000000000001" customHeight="1" thickTop="1" thickBot="1" x14ac:dyDescent="0.2">
      <c r="B5" s="17" t="s">
        <v>17</v>
      </c>
      <c r="C5" s="29">
        <f>SUM(C6:C13)</f>
        <v>701757</v>
      </c>
      <c r="D5" s="30">
        <f>SUM(E5:F5)</f>
        <v>220478</v>
      </c>
      <c r="E5" s="31">
        <f>SUM(E6:E13)</f>
        <v>110755</v>
      </c>
      <c r="F5" s="32">
        <f t="shared" ref="F5:G5" si="0">SUM(F6:F13)</f>
        <v>109723</v>
      </c>
      <c r="G5" s="29">
        <f t="shared" si="0"/>
        <v>218764</v>
      </c>
      <c r="H5" s="33">
        <f>D5/C5</f>
        <v>0.31417997967957567</v>
      </c>
      <c r="I5" s="26"/>
      <c r="J5" s="24">
        <f t="shared" ref="J5:J13" si="1">C5-D5-G5</f>
        <v>262515</v>
      </c>
      <c r="K5" s="58">
        <f>E5/C5</f>
        <v>0.15782528710080554</v>
      </c>
      <c r="L5" s="58">
        <f>F5/C5</f>
        <v>0.15635469257877013</v>
      </c>
    </row>
    <row r="6" spans="1:12" ht="20.100000000000001" customHeight="1" thickTop="1" x14ac:dyDescent="0.15">
      <c r="B6" s="18" t="s">
        <v>18</v>
      </c>
      <c r="C6" s="34">
        <v>187702</v>
      </c>
      <c r="D6" s="35">
        <f t="shared" ref="D6:D13" si="2">SUM(E6:F6)</f>
        <v>45274</v>
      </c>
      <c r="E6" s="36">
        <v>24403</v>
      </c>
      <c r="F6" s="37">
        <v>20871</v>
      </c>
      <c r="G6" s="34">
        <v>61445</v>
      </c>
      <c r="H6" s="38">
        <f t="shared" ref="H6:H13" si="3">D6/C6</f>
        <v>0.24120147894002195</v>
      </c>
      <c r="I6" s="26"/>
      <c r="J6" s="24">
        <f t="shared" si="1"/>
        <v>80983</v>
      </c>
      <c r="K6" s="58">
        <f t="shared" ref="K6:K13" si="4">E6/C6</f>
        <v>0.13000927001310589</v>
      </c>
      <c r="L6" s="58">
        <f t="shared" ref="L6:L13" si="5">F6/C6</f>
        <v>0.11119220892691607</v>
      </c>
    </row>
    <row r="7" spans="1:12" ht="20.100000000000001" customHeight="1" x14ac:dyDescent="0.15">
      <c r="B7" s="19" t="s">
        <v>19</v>
      </c>
      <c r="C7" s="39">
        <v>92833</v>
      </c>
      <c r="D7" s="40">
        <f t="shared" si="2"/>
        <v>30597</v>
      </c>
      <c r="E7" s="41">
        <v>15018</v>
      </c>
      <c r="F7" s="42">
        <v>15579</v>
      </c>
      <c r="G7" s="39">
        <v>28779</v>
      </c>
      <c r="H7" s="43">
        <f t="shared" si="3"/>
        <v>0.32959184772656275</v>
      </c>
      <c r="I7" s="26"/>
      <c r="J7" s="24">
        <f t="shared" si="1"/>
        <v>33457</v>
      </c>
      <c r="K7" s="58">
        <f t="shared" si="4"/>
        <v>0.16177436902825504</v>
      </c>
      <c r="L7" s="58">
        <f t="shared" si="5"/>
        <v>0.16781747869830771</v>
      </c>
    </row>
    <row r="8" spans="1:12" ht="20.100000000000001" customHeight="1" x14ac:dyDescent="0.15">
      <c r="B8" s="19" t="s">
        <v>20</v>
      </c>
      <c r="C8" s="39">
        <v>50696</v>
      </c>
      <c r="D8" s="40">
        <f t="shared" si="2"/>
        <v>18828</v>
      </c>
      <c r="E8" s="41">
        <v>9425</v>
      </c>
      <c r="F8" s="42">
        <v>9403</v>
      </c>
      <c r="G8" s="39">
        <v>14990</v>
      </c>
      <c r="H8" s="43">
        <f t="shared" si="3"/>
        <v>0.37139024775130186</v>
      </c>
      <c r="I8" s="26"/>
      <c r="J8" s="24">
        <f t="shared" si="1"/>
        <v>16878</v>
      </c>
      <c r="K8" s="58">
        <f t="shared" si="4"/>
        <v>0.1859121035190153</v>
      </c>
      <c r="L8" s="58">
        <f t="shared" si="5"/>
        <v>0.18547814423228656</v>
      </c>
    </row>
    <row r="9" spans="1:12" ht="20.100000000000001" customHeight="1" x14ac:dyDescent="0.15">
      <c r="B9" s="19" t="s">
        <v>21</v>
      </c>
      <c r="C9" s="39">
        <v>32052</v>
      </c>
      <c r="D9" s="40">
        <f t="shared" si="2"/>
        <v>9857</v>
      </c>
      <c r="E9" s="41">
        <v>5145</v>
      </c>
      <c r="F9" s="42">
        <v>4712</v>
      </c>
      <c r="G9" s="39">
        <v>10159</v>
      </c>
      <c r="H9" s="43">
        <f t="shared" si="3"/>
        <v>0.30753151129414702</v>
      </c>
      <c r="I9" s="26"/>
      <c r="J9" s="24">
        <f t="shared" si="1"/>
        <v>12036</v>
      </c>
      <c r="K9" s="58">
        <f t="shared" si="4"/>
        <v>0.16052040434294271</v>
      </c>
      <c r="L9" s="58">
        <f t="shared" si="5"/>
        <v>0.14701110695120428</v>
      </c>
    </row>
    <row r="10" spans="1:12" ht="20.100000000000001" customHeight="1" x14ac:dyDescent="0.15">
      <c r="B10" s="19" t="s">
        <v>22</v>
      </c>
      <c r="C10" s="39">
        <v>44870</v>
      </c>
      <c r="D10" s="40">
        <f t="shared" si="2"/>
        <v>14459</v>
      </c>
      <c r="E10" s="41">
        <v>7087</v>
      </c>
      <c r="F10" s="42">
        <v>7372</v>
      </c>
      <c r="G10" s="39">
        <v>13850</v>
      </c>
      <c r="H10" s="43">
        <f t="shared" si="3"/>
        <v>0.32224203253844441</v>
      </c>
      <c r="I10" s="26"/>
      <c r="J10" s="24">
        <f t="shared" si="1"/>
        <v>16561</v>
      </c>
      <c r="K10" s="58">
        <f t="shared" si="4"/>
        <v>0.15794517494985513</v>
      </c>
      <c r="L10" s="58">
        <f t="shared" si="5"/>
        <v>0.16429685758858925</v>
      </c>
    </row>
    <row r="11" spans="1:12" ht="20.100000000000001" customHeight="1" x14ac:dyDescent="0.15">
      <c r="B11" s="19" t="s">
        <v>23</v>
      </c>
      <c r="C11" s="39">
        <v>99038</v>
      </c>
      <c r="D11" s="40">
        <f t="shared" si="2"/>
        <v>31441</v>
      </c>
      <c r="E11" s="41">
        <v>15257</v>
      </c>
      <c r="F11" s="42">
        <v>16184</v>
      </c>
      <c r="G11" s="39">
        <v>31792</v>
      </c>
      <c r="H11" s="43">
        <f t="shared" si="3"/>
        <v>0.31746400371574546</v>
      </c>
      <c r="I11" s="26"/>
      <c r="J11" s="24">
        <f t="shared" si="1"/>
        <v>35805</v>
      </c>
      <c r="K11" s="58">
        <f t="shared" si="4"/>
        <v>0.15405198004806236</v>
      </c>
      <c r="L11" s="58">
        <f t="shared" si="5"/>
        <v>0.16341202366768312</v>
      </c>
    </row>
    <row r="12" spans="1:12" ht="20.100000000000001" customHeight="1" x14ac:dyDescent="0.15">
      <c r="B12" s="19" t="s">
        <v>24</v>
      </c>
      <c r="C12" s="39">
        <v>136758</v>
      </c>
      <c r="D12" s="40">
        <f t="shared" si="2"/>
        <v>49552</v>
      </c>
      <c r="E12" s="41">
        <v>24842</v>
      </c>
      <c r="F12" s="42">
        <v>24710</v>
      </c>
      <c r="G12" s="39">
        <v>40380</v>
      </c>
      <c r="H12" s="43">
        <f t="shared" si="3"/>
        <v>0.36233346495269014</v>
      </c>
      <c r="I12" s="26"/>
      <c r="J12" s="24">
        <f t="shared" si="1"/>
        <v>46826</v>
      </c>
      <c r="K12" s="58">
        <f t="shared" si="4"/>
        <v>0.18164933678468537</v>
      </c>
      <c r="L12" s="58">
        <f t="shared" si="5"/>
        <v>0.1806841281680048</v>
      </c>
    </row>
    <row r="13" spans="1:12" ht="20.100000000000001" customHeight="1" x14ac:dyDescent="0.15">
      <c r="B13" s="19" t="s">
        <v>25</v>
      </c>
      <c r="C13" s="39">
        <v>57808</v>
      </c>
      <c r="D13" s="40">
        <f t="shared" si="2"/>
        <v>20470</v>
      </c>
      <c r="E13" s="41">
        <v>9578</v>
      </c>
      <c r="F13" s="42">
        <v>10892</v>
      </c>
      <c r="G13" s="39">
        <v>17369</v>
      </c>
      <c r="H13" s="43">
        <f t="shared" si="3"/>
        <v>0.35410323830611679</v>
      </c>
      <c r="I13" s="26"/>
      <c r="J13" s="24">
        <f t="shared" si="1"/>
        <v>19969</v>
      </c>
      <c r="K13" s="58">
        <f t="shared" si="4"/>
        <v>0.16568641018544147</v>
      </c>
      <c r="L13" s="58">
        <f t="shared" si="5"/>
        <v>0.18841682812067534</v>
      </c>
    </row>
    <row r="14" spans="1:12" ht="20.100000000000001" customHeight="1" x14ac:dyDescent="0.15"/>
    <row r="15" spans="1:12" ht="20.100000000000001" customHeight="1" x14ac:dyDescent="0.15"/>
    <row r="16" spans="1:12" ht="20.100000000000001" customHeight="1" x14ac:dyDescent="0.15"/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  <row r="21" ht="20.100000000000001" customHeight="1" x14ac:dyDescent="0.15"/>
    <row r="22" ht="20.100000000000001" customHeight="1" x14ac:dyDescent="0.15"/>
    <row r="23" ht="20.100000000000001" customHeight="1" x14ac:dyDescent="0.15"/>
    <row r="24" ht="20.100000000000001" customHeight="1" x14ac:dyDescent="0.15"/>
    <row r="25" ht="20.100000000000001" customHeight="1" x14ac:dyDescent="0.15"/>
    <row r="26" ht="20.100000000000001" customHeight="1" x14ac:dyDescent="0.15"/>
    <row r="27" ht="20.100000000000001" customHeight="1" x14ac:dyDescent="0.15"/>
    <row r="28" ht="20.100000000000001" customHeight="1" x14ac:dyDescent="0.15"/>
    <row r="29" ht="20.100000000000001" customHeight="1" x14ac:dyDescent="0.15"/>
    <row r="30" ht="20.100000000000001" customHeight="1" x14ac:dyDescent="0.15"/>
    <row r="31" ht="20.100000000000001" customHeight="1" x14ac:dyDescent="0.15"/>
    <row r="32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</sheetData>
  <mergeCells count="4">
    <mergeCell ref="C3:C4"/>
    <mergeCell ref="D3:D4"/>
    <mergeCell ref="G3:G4"/>
    <mergeCell ref="H3:H4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224"/>
  <sheetViews>
    <sheetView zoomScaleNormal="100" workbookViewId="0"/>
  </sheetViews>
  <sheetFormatPr defaultRowHeight="13.5" x14ac:dyDescent="0.15"/>
  <cols>
    <col min="1" max="1" width="2.625" style="14" customWidth="1"/>
    <col min="2" max="2" width="2.875" style="14" customWidth="1"/>
    <col min="3" max="3" width="12.75" style="14" customWidth="1"/>
    <col min="4" max="12" width="8.375" style="14" customWidth="1"/>
    <col min="13" max="13" width="2.625" style="14" customWidth="1"/>
    <col min="14" max="16384" width="9" style="14"/>
  </cols>
  <sheetData>
    <row r="1" spans="1:12" ht="20.100000000000001" customHeight="1" x14ac:dyDescent="0.15">
      <c r="A1" s="13" t="s">
        <v>43</v>
      </c>
      <c r="B1" s="13"/>
    </row>
    <row r="2" spans="1:12" ht="14.1" customHeight="1" x14ac:dyDescent="0.15">
      <c r="K2" s="44" t="s">
        <v>2</v>
      </c>
    </row>
    <row r="3" spans="1:12" ht="20.100000000000001" customHeight="1" x14ac:dyDescent="0.15">
      <c r="B3" s="120"/>
      <c r="C3" s="112"/>
      <c r="D3" s="113" t="s">
        <v>27</v>
      </c>
      <c r="E3" s="114" t="s">
        <v>28</v>
      </c>
      <c r="F3" s="114" t="s">
        <v>29</v>
      </c>
      <c r="G3" s="114" t="s">
        <v>30</v>
      </c>
      <c r="H3" s="114" t="s">
        <v>31</v>
      </c>
      <c r="I3" s="114" t="s">
        <v>32</v>
      </c>
      <c r="J3" s="113" t="s">
        <v>33</v>
      </c>
      <c r="K3" s="115" t="s">
        <v>34</v>
      </c>
      <c r="L3" s="116" t="s">
        <v>1</v>
      </c>
    </row>
    <row r="4" spans="1:12" ht="20.100000000000001" customHeight="1" x14ac:dyDescent="0.15">
      <c r="B4" s="190" t="s">
        <v>67</v>
      </c>
      <c r="C4" s="191"/>
      <c r="D4" s="45">
        <f>SUM(D5:D7)</f>
        <v>7355</v>
      </c>
      <c r="E4" s="46">
        <f t="shared" ref="E4:K4" si="0">SUM(E5:E7)</f>
        <v>5402</v>
      </c>
      <c r="F4" s="46">
        <f t="shared" si="0"/>
        <v>8729</v>
      </c>
      <c r="G4" s="46">
        <f t="shared" si="0"/>
        <v>5266</v>
      </c>
      <c r="H4" s="46">
        <f t="shared" si="0"/>
        <v>4413</v>
      </c>
      <c r="I4" s="46">
        <f t="shared" si="0"/>
        <v>5324</v>
      </c>
      <c r="J4" s="45">
        <f t="shared" si="0"/>
        <v>3067</v>
      </c>
      <c r="K4" s="47">
        <f t="shared" si="0"/>
        <v>39556</v>
      </c>
      <c r="L4" s="55">
        <f>K4/人口統計!D5</f>
        <v>0.17941019058590879</v>
      </c>
    </row>
    <row r="5" spans="1:12" ht="20.100000000000001" customHeight="1" x14ac:dyDescent="0.15">
      <c r="B5" s="117"/>
      <c r="C5" s="118" t="s">
        <v>15</v>
      </c>
      <c r="D5" s="48">
        <v>960</v>
      </c>
      <c r="E5" s="49">
        <v>831</v>
      </c>
      <c r="F5" s="49">
        <v>753</v>
      </c>
      <c r="G5" s="49">
        <v>623</v>
      </c>
      <c r="H5" s="49">
        <v>491</v>
      </c>
      <c r="I5" s="49">
        <v>516</v>
      </c>
      <c r="J5" s="48">
        <v>326</v>
      </c>
      <c r="K5" s="50">
        <f>SUM(D5:J5)</f>
        <v>4500</v>
      </c>
      <c r="L5" s="56">
        <f>K5/人口統計!D5</f>
        <v>2.0410199657108646E-2</v>
      </c>
    </row>
    <row r="6" spans="1:12" ht="20.100000000000001" customHeight="1" x14ac:dyDescent="0.15">
      <c r="B6" s="117"/>
      <c r="C6" s="118" t="s">
        <v>145</v>
      </c>
      <c r="D6" s="48">
        <v>3039</v>
      </c>
      <c r="E6" s="49">
        <v>2064</v>
      </c>
      <c r="F6" s="49">
        <v>3000</v>
      </c>
      <c r="G6" s="49">
        <v>1649</v>
      </c>
      <c r="H6" s="49">
        <v>1253</v>
      </c>
      <c r="I6" s="49">
        <v>1338</v>
      </c>
      <c r="J6" s="48">
        <v>783</v>
      </c>
      <c r="K6" s="50">
        <f>SUM(D6:J6)</f>
        <v>13126</v>
      </c>
      <c r="L6" s="56">
        <f>K6/人口統計!D5</f>
        <v>5.9534284599824017E-2</v>
      </c>
    </row>
    <row r="7" spans="1:12" ht="20.100000000000001" customHeight="1" x14ac:dyDescent="0.15">
      <c r="B7" s="117"/>
      <c r="C7" s="119" t="s">
        <v>144</v>
      </c>
      <c r="D7" s="51">
        <v>3356</v>
      </c>
      <c r="E7" s="52">
        <v>2507</v>
      </c>
      <c r="F7" s="52">
        <v>4976</v>
      </c>
      <c r="G7" s="52">
        <v>2994</v>
      </c>
      <c r="H7" s="52">
        <v>2669</v>
      </c>
      <c r="I7" s="52">
        <v>3470</v>
      </c>
      <c r="J7" s="51">
        <v>1958</v>
      </c>
      <c r="K7" s="53">
        <f>SUM(D7:J7)</f>
        <v>21930</v>
      </c>
      <c r="L7" s="57">
        <f>K7/人口統計!D5</f>
        <v>9.9465706328976139E-2</v>
      </c>
    </row>
    <row r="8" spans="1:12" ht="20.100000000000001" customHeight="1" thickBot="1" x14ac:dyDescent="0.2">
      <c r="B8" s="190" t="s">
        <v>68</v>
      </c>
      <c r="C8" s="191"/>
      <c r="D8" s="45">
        <v>76</v>
      </c>
      <c r="E8" s="46">
        <v>114</v>
      </c>
      <c r="F8" s="46">
        <v>78</v>
      </c>
      <c r="G8" s="46">
        <v>107</v>
      </c>
      <c r="H8" s="46">
        <v>85</v>
      </c>
      <c r="I8" s="46">
        <v>71</v>
      </c>
      <c r="J8" s="45">
        <v>60</v>
      </c>
      <c r="K8" s="47">
        <f>SUM(D8:J8)</f>
        <v>591</v>
      </c>
      <c r="L8" s="80"/>
    </row>
    <row r="9" spans="1:12" ht="20.100000000000001" customHeight="1" thickTop="1" x14ac:dyDescent="0.15">
      <c r="B9" s="192" t="s">
        <v>35</v>
      </c>
      <c r="C9" s="193"/>
      <c r="D9" s="35">
        <f>D4+D8</f>
        <v>7431</v>
      </c>
      <c r="E9" s="34">
        <f t="shared" ref="E9:K9" si="1">E4+E8</f>
        <v>5516</v>
      </c>
      <c r="F9" s="34">
        <f t="shared" si="1"/>
        <v>8807</v>
      </c>
      <c r="G9" s="34">
        <f t="shared" si="1"/>
        <v>5373</v>
      </c>
      <c r="H9" s="34">
        <f t="shared" si="1"/>
        <v>4498</v>
      </c>
      <c r="I9" s="34">
        <f t="shared" si="1"/>
        <v>5395</v>
      </c>
      <c r="J9" s="35">
        <f t="shared" si="1"/>
        <v>3127</v>
      </c>
      <c r="K9" s="54">
        <f t="shared" si="1"/>
        <v>40147</v>
      </c>
      <c r="L9" s="81"/>
    </row>
    <row r="10" spans="1:12" ht="20.100000000000001" customHeight="1" x14ac:dyDescent="0.15"/>
    <row r="11" spans="1:12" ht="20.100000000000001" customHeight="1" x14ac:dyDescent="0.15"/>
    <row r="12" spans="1:12" ht="20.100000000000001" customHeight="1" x14ac:dyDescent="0.15"/>
    <row r="13" spans="1:12" ht="20.100000000000001" customHeight="1" x14ac:dyDescent="0.15"/>
    <row r="14" spans="1:12" ht="20.100000000000001" customHeight="1" x14ac:dyDescent="0.15"/>
    <row r="15" spans="1:12" ht="20.100000000000001" customHeight="1" x14ac:dyDescent="0.15"/>
    <row r="16" spans="1:12" ht="20.100000000000001" customHeight="1" x14ac:dyDescent="0.15"/>
    <row r="17" spans="1:12" ht="20.100000000000001" customHeight="1" x14ac:dyDescent="0.15"/>
    <row r="18" spans="1:12" ht="20.100000000000001" customHeight="1" x14ac:dyDescent="0.15"/>
    <row r="19" spans="1:12" ht="20.100000000000001" customHeight="1" x14ac:dyDescent="0.15"/>
    <row r="20" spans="1:12" ht="20.100000000000001" customHeight="1" x14ac:dyDescent="0.15"/>
    <row r="21" spans="1:12" ht="20.100000000000001" customHeight="1" x14ac:dyDescent="0.15">
      <c r="A21" s="13" t="s">
        <v>42</v>
      </c>
    </row>
    <row r="22" spans="1:12" ht="14.1" customHeight="1" x14ac:dyDescent="0.15">
      <c r="K22" s="44" t="s">
        <v>2</v>
      </c>
    </row>
    <row r="23" spans="1:12" ht="20.100000000000001" customHeight="1" x14ac:dyDescent="0.15">
      <c r="B23" s="120"/>
      <c r="C23" s="112"/>
      <c r="D23" s="113" t="s">
        <v>27</v>
      </c>
      <c r="E23" s="114" t="s">
        <v>28</v>
      </c>
      <c r="F23" s="114" t="s">
        <v>29</v>
      </c>
      <c r="G23" s="114" t="s">
        <v>30</v>
      </c>
      <c r="H23" s="114" t="s">
        <v>31</v>
      </c>
      <c r="I23" s="114" t="s">
        <v>32</v>
      </c>
      <c r="J23" s="113" t="s">
        <v>33</v>
      </c>
      <c r="K23" s="115" t="s">
        <v>34</v>
      </c>
      <c r="L23" s="116" t="s">
        <v>1</v>
      </c>
    </row>
    <row r="24" spans="1:12" ht="20.100000000000001" customHeight="1" x14ac:dyDescent="0.15">
      <c r="B24" s="194" t="s">
        <v>18</v>
      </c>
      <c r="C24" s="195"/>
      <c r="D24" s="45">
        <v>1270</v>
      </c>
      <c r="E24" s="46">
        <v>930</v>
      </c>
      <c r="F24" s="46">
        <v>1317</v>
      </c>
      <c r="G24" s="46">
        <v>832</v>
      </c>
      <c r="H24" s="46">
        <v>644</v>
      </c>
      <c r="I24" s="46">
        <v>886</v>
      </c>
      <c r="J24" s="45">
        <v>537</v>
      </c>
      <c r="K24" s="47">
        <f>SUM(D24:J24)</f>
        <v>6416</v>
      </c>
      <c r="L24" s="55">
        <f>K24/人口統計!D6</f>
        <v>0.14171489154923356</v>
      </c>
    </row>
    <row r="25" spans="1:12" ht="20.100000000000001" customHeight="1" x14ac:dyDescent="0.15">
      <c r="B25" s="198" t="s">
        <v>44</v>
      </c>
      <c r="C25" s="199"/>
      <c r="D25" s="45">
        <v>1128</v>
      </c>
      <c r="E25" s="46">
        <v>1030</v>
      </c>
      <c r="F25" s="46">
        <v>1153</v>
      </c>
      <c r="G25" s="46">
        <v>749</v>
      </c>
      <c r="H25" s="46">
        <v>620</v>
      </c>
      <c r="I25" s="46">
        <v>669</v>
      </c>
      <c r="J25" s="45">
        <v>402</v>
      </c>
      <c r="K25" s="47">
        <f t="shared" ref="K25:K31" si="2">SUM(D25:J25)</f>
        <v>5751</v>
      </c>
      <c r="L25" s="55">
        <f>K25/人口統計!D7</f>
        <v>0.18795960388273361</v>
      </c>
    </row>
    <row r="26" spans="1:12" ht="20.100000000000001" customHeight="1" x14ac:dyDescent="0.15">
      <c r="B26" s="198" t="s">
        <v>45</v>
      </c>
      <c r="C26" s="199"/>
      <c r="D26" s="45">
        <v>774</v>
      </c>
      <c r="E26" s="46">
        <v>473</v>
      </c>
      <c r="F26" s="46">
        <v>863</v>
      </c>
      <c r="G26" s="46">
        <v>529</v>
      </c>
      <c r="H26" s="46">
        <v>435</v>
      </c>
      <c r="I26" s="46">
        <v>491</v>
      </c>
      <c r="J26" s="45">
        <v>292</v>
      </c>
      <c r="K26" s="47">
        <f t="shared" si="2"/>
        <v>3857</v>
      </c>
      <c r="L26" s="55">
        <f>K26/人口統計!D8</f>
        <v>0.20485447206288507</v>
      </c>
    </row>
    <row r="27" spans="1:12" ht="20.100000000000001" customHeight="1" x14ac:dyDescent="0.15">
      <c r="B27" s="198" t="s">
        <v>46</v>
      </c>
      <c r="C27" s="199"/>
      <c r="D27" s="45">
        <v>243</v>
      </c>
      <c r="E27" s="46">
        <v>172</v>
      </c>
      <c r="F27" s="46">
        <v>352</v>
      </c>
      <c r="G27" s="46">
        <v>204</v>
      </c>
      <c r="H27" s="46">
        <v>208</v>
      </c>
      <c r="I27" s="46">
        <v>212</v>
      </c>
      <c r="J27" s="45">
        <v>104</v>
      </c>
      <c r="K27" s="47">
        <f t="shared" si="2"/>
        <v>1495</v>
      </c>
      <c r="L27" s="55">
        <f>K27/人口統計!D9</f>
        <v>0.15166886476615604</v>
      </c>
    </row>
    <row r="28" spans="1:12" ht="20.100000000000001" customHeight="1" x14ac:dyDescent="0.15">
      <c r="B28" s="198" t="s">
        <v>47</v>
      </c>
      <c r="C28" s="199"/>
      <c r="D28" s="45">
        <v>351</v>
      </c>
      <c r="E28" s="46">
        <v>270</v>
      </c>
      <c r="F28" s="46">
        <v>505</v>
      </c>
      <c r="G28" s="46">
        <v>336</v>
      </c>
      <c r="H28" s="46">
        <v>275</v>
      </c>
      <c r="I28" s="46">
        <v>355</v>
      </c>
      <c r="J28" s="45">
        <v>197</v>
      </c>
      <c r="K28" s="47">
        <f t="shared" si="2"/>
        <v>2289</v>
      </c>
      <c r="L28" s="55">
        <f>K28/人口統計!D10</f>
        <v>0.15830970329898333</v>
      </c>
    </row>
    <row r="29" spans="1:12" ht="20.100000000000001" customHeight="1" x14ac:dyDescent="0.15">
      <c r="B29" s="198" t="s">
        <v>48</v>
      </c>
      <c r="C29" s="199"/>
      <c r="D29" s="45">
        <v>840</v>
      </c>
      <c r="E29" s="46">
        <v>638</v>
      </c>
      <c r="F29" s="46">
        <v>1437</v>
      </c>
      <c r="G29" s="46">
        <v>717</v>
      </c>
      <c r="H29" s="46">
        <v>610</v>
      </c>
      <c r="I29" s="46">
        <v>731</v>
      </c>
      <c r="J29" s="45">
        <v>433</v>
      </c>
      <c r="K29" s="47">
        <f t="shared" si="2"/>
        <v>5406</v>
      </c>
      <c r="L29" s="55">
        <f>K29/人口統計!D11</f>
        <v>0.17194109602111893</v>
      </c>
    </row>
    <row r="30" spans="1:12" ht="20.100000000000001" customHeight="1" x14ac:dyDescent="0.15">
      <c r="B30" s="198" t="s">
        <v>49</v>
      </c>
      <c r="C30" s="199"/>
      <c r="D30" s="45">
        <v>2298</v>
      </c>
      <c r="E30" s="46">
        <v>1529</v>
      </c>
      <c r="F30" s="46">
        <v>2232</v>
      </c>
      <c r="G30" s="46">
        <v>1425</v>
      </c>
      <c r="H30" s="46">
        <v>1257</v>
      </c>
      <c r="I30" s="46">
        <v>1420</v>
      </c>
      <c r="J30" s="45">
        <v>749</v>
      </c>
      <c r="K30" s="47">
        <f t="shared" si="2"/>
        <v>10910</v>
      </c>
      <c r="L30" s="55">
        <f>K30/人口統計!D12</f>
        <v>0.22017274782047142</v>
      </c>
    </row>
    <row r="31" spans="1:12" ht="20.100000000000001" customHeight="1" thickBot="1" x14ac:dyDescent="0.2">
      <c r="B31" s="194" t="s">
        <v>25</v>
      </c>
      <c r="C31" s="195"/>
      <c r="D31" s="45">
        <v>451</v>
      </c>
      <c r="E31" s="46">
        <v>360</v>
      </c>
      <c r="F31" s="46">
        <v>870</v>
      </c>
      <c r="G31" s="46">
        <v>474</v>
      </c>
      <c r="H31" s="46">
        <v>364</v>
      </c>
      <c r="I31" s="46">
        <v>560</v>
      </c>
      <c r="J31" s="45">
        <v>353</v>
      </c>
      <c r="K31" s="47">
        <f t="shared" si="2"/>
        <v>3432</v>
      </c>
      <c r="L31" s="59">
        <f>K31/人口統計!D13</f>
        <v>0.16765999022960429</v>
      </c>
    </row>
    <row r="32" spans="1:12" ht="20.100000000000001" customHeight="1" thickTop="1" x14ac:dyDescent="0.15">
      <c r="B32" s="196" t="s">
        <v>50</v>
      </c>
      <c r="C32" s="197"/>
      <c r="D32" s="35">
        <f>SUM(D24:D31)</f>
        <v>7355</v>
      </c>
      <c r="E32" s="34">
        <f t="shared" ref="E32:J32" si="3">SUM(E24:E31)</f>
        <v>5402</v>
      </c>
      <c r="F32" s="34">
        <f t="shared" si="3"/>
        <v>8729</v>
      </c>
      <c r="G32" s="34">
        <f t="shared" si="3"/>
        <v>5266</v>
      </c>
      <c r="H32" s="34">
        <f t="shared" si="3"/>
        <v>4413</v>
      </c>
      <c r="I32" s="34">
        <f t="shared" si="3"/>
        <v>5324</v>
      </c>
      <c r="J32" s="35">
        <f t="shared" si="3"/>
        <v>3067</v>
      </c>
      <c r="K32" s="54">
        <f>SUM(K24:K31)</f>
        <v>39556</v>
      </c>
      <c r="L32" s="60">
        <f>K32/人口統計!D5</f>
        <v>0.17941019058590879</v>
      </c>
    </row>
    <row r="33" spans="3:3" ht="20.100000000000001" customHeight="1" x14ac:dyDescent="0.15">
      <c r="C33" s="14" t="s">
        <v>51</v>
      </c>
    </row>
    <row r="34" spans="3:3" ht="20.100000000000001" customHeight="1" x14ac:dyDescent="0.15"/>
    <row r="35" spans="3:3" ht="20.100000000000001" customHeight="1" x14ac:dyDescent="0.15"/>
    <row r="36" spans="3:3" ht="20.100000000000001" customHeight="1" x14ac:dyDescent="0.15"/>
    <row r="37" spans="3:3" ht="20.100000000000001" customHeight="1" x14ac:dyDescent="0.15"/>
    <row r="38" spans="3:3" ht="20.100000000000001" customHeight="1" x14ac:dyDescent="0.15"/>
    <row r="39" spans="3:3" ht="20.100000000000001" customHeight="1" x14ac:dyDescent="0.15"/>
    <row r="40" spans="3:3" ht="20.100000000000001" customHeight="1" x14ac:dyDescent="0.15"/>
    <row r="41" spans="3:3" ht="20.100000000000001" customHeight="1" x14ac:dyDescent="0.15"/>
    <row r="42" spans="3:3" ht="20.100000000000001" customHeight="1" x14ac:dyDescent="0.15"/>
    <row r="43" spans="3:3" ht="20.100000000000001" customHeight="1" x14ac:dyDescent="0.15"/>
    <row r="44" spans="3:3" ht="20.100000000000001" customHeight="1" x14ac:dyDescent="0.15"/>
    <row r="45" spans="3:3" ht="20.100000000000001" customHeight="1" x14ac:dyDescent="0.15"/>
    <row r="46" spans="3:3" ht="20.100000000000001" customHeight="1" x14ac:dyDescent="0.15"/>
    <row r="47" spans="3:3" ht="20.100000000000001" customHeight="1" x14ac:dyDescent="0.15"/>
    <row r="48" spans="3:3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</sheetData>
  <mergeCells count="12">
    <mergeCell ref="B32:C32"/>
    <mergeCell ref="B25:C25"/>
    <mergeCell ref="B26:C26"/>
    <mergeCell ref="B27:C27"/>
    <mergeCell ref="B28:C28"/>
    <mergeCell ref="B29:C29"/>
    <mergeCell ref="B30:C30"/>
    <mergeCell ref="B4:C4"/>
    <mergeCell ref="B8:C8"/>
    <mergeCell ref="B9:C9"/>
    <mergeCell ref="B24:C24"/>
    <mergeCell ref="B31:C31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109"/>
  <sheetViews>
    <sheetView zoomScaleNormal="100" workbookViewId="0"/>
  </sheetViews>
  <sheetFormatPr defaultRowHeight="13.5" x14ac:dyDescent="0.15"/>
  <cols>
    <col min="1" max="1" width="2.5" style="14" customWidth="1"/>
    <col min="2" max="2" width="2.625" style="14" customWidth="1"/>
    <col min="3" max="3" width="16.875" style="14" customWidth="1"/>
    <col min="4" max="11" width="10.125" style="14" customWidth="1"/>
    <col min="12" max="19" width="8.625" style="14" customWidth="1"/>
    <col min="20" max="20" width="9.625" style="14" customWidth="1"/>
    <col min="21" max="21" width="8.625" style="14" customWidth="1"/>
    <col min="22" max="22" width="9.125" style="14" bestFit="1" customWidth="1"/>
    <col min="23" max="23" width="11" style="14" bestFit="1" customWidth="1"/>
    <col min="24" max="16384" width="9" style="14"/>
  </cols>
  <sheetData>
    <row r="1" spans="1:19" ht="20.100000000000001" customHeight="1" x14ac:dyDescent="0.15">
      <c r="A1" s="106" t="s">
        <v>53</v>
      </c>
    </row>
    <row r="2" spans="1:19" ht="20.100000000000001" customHeight="1" x14ac:dyDescent="0.15"/>
    <row r="3" spans="1:19" ht="20.100000000000001" customHeight="1" thickBot="1" x14ac:dyDescent="0.2">
      <c r="B3" s="200"/>
      <c r="C3" s="200"/>
      <c r="D3" s="200" t="s">
        <v>122</v>
      </c>
      <c r="E3" s="200"/>
      <c r="F3" s="200" t="s">
        <v>123</v>
      </c>
      <c r="G3" s="200"/>
      <c r="H3" s="200" t="s">
        <v>124</v>
      </c>
      <c r="I3" s="200"/>
      <c r="J3" s="200" t="s">
        <v>125</v>
      </c>
      <c r="K3" s="200"/>
      <c r="N3" s="109" t="s">
        <v>101</v>
      </c>
      <c r="O3" s="110"/>
      <c r="P3" s="111"/>
      <c r="Q3" s="61" t="s">
        <v>102</v>
      </c>
      <c r="R3" s="90" t="s">
        <v>103</v>
      </c>
      <c r="S3" s="90" t="s">
        <v>104</v>
      </c>
    </row>
    <row r="4" spans="1:19" ht="33" customHeight="1" thickTop="1" thickBot="1" x14ac:dyDescent="0.2">
      <c r="B4" s="201"/>
      <c r="C4" s="201"/>
      <c r="D4" s="145" t="s">
        <v>127</v>
      </c>
      <c r="E4" s="146" t="s">
        <v>128</v>
      </c>
      <c r="F4" s="147" t="s">
        <v>127</v>
      </c>
      <c r="G4" s="148" t="s">
        <v>128</v>
      </c>
      <c r="H4" s="145" t="s">
        <v>127</v>
      </c>
      <c r="I4" s="146" t="s">
        <v>128</v>
      </c>
      <c r="J4" s="147" t="s">
        <v>127</v>
      </c>
      <c r="K4" s="148" t="s">
        <v>128</v>
      </c>
      <c r="N4" s="140"/>
      <c r="O4" s="85"/>
      <c r="P4" s="141"/>
      <c r="Q4" s="142"/>
      <c r="R4" s="143"/>
      <c r="S4" s="143"/>
    </row>
    <row r="5" spans="1:19" ht="20.100000000000001" customHeight="1" thickTop="1" x14ac:dyDescent="0.15">
      <c r="B5" s="204" t="s">
        <v>114</v>
      </c>
      <c r="C5" s="204"/>
      <c r="D5" s="150">
        <v>5371</v>
      </c>
      <c r="E5" s="149">
        <v>300251.33</v>
      </c>
      <c r="F5" s="151">
        <v>1674</v>
      </c>
      <c r="G5" s="152">
        <v>32017.719999999994</v>
      </c>
      <c r="H5" s="150">
        <v>538</v>
      </c>
      <c r="I5" s="149">
        <v>112593.44000000002</v>
      </c>
      <c r="J5" s="151">
        <v>1052</v>
      </c>
      <c r="K5" s="152">
        <v>327793.12</v>
      </c>
      <c r="M5" s="162">
        <f>Q5+Q7</f>
        <v>39512</v>
      </c>
      <c r="N5" s="121" t="s">
        <v>108</v>
      </c>
      <c r="O5" s="122"/>
      <c r="P5" s="134"/>
      <c r="Q5" s="123">
        <v>31343</v>
      </c>
      <c r="R5" s="124">
        <v>1918324.0300000005</v>
      </c>
      <c r="S5" s="124">
        <f>R5/Q5*100</f>
        <v>6120.4225185846935</v>
      </c>
    </row>
    <row r="6" spans="1:19" ht="20.100000000000001" customHeight="1" x14ac:dyDescent="0.15">
      <c r="B6" s="202" t="s">
        <v>115</v>
      </c>
      <c r="C6" s="202"/>
      <c r="D6" s="153">
        <v>4620</v>
      </c>
      <c r="E6" s="154">
        <v>287039.25</v>
      </c>
      <c r="F6" s="155">
        <v>1451</v>
      </c>
      <c r="G6" s="156">
        <v>27278.04</v>
      </c>
      <c r="H6" s="153">
        <v>466</v>
      </c>
      <c r="I6" s="154">
        <v>94963.090000000011</v>
      </c>
      <c r="J6" s="155">
        <v>890</v>
      </c>
      <c r="K6" s="156">
        <v>261191.30999999997</v>
      </c>
      <c r="M6" s="58"/>
      <c r="N6" s="125"/>
      <c r="O6" s="94" t="s">
        <v>105</v>
      </c>
      <c r="P6" s="107"/>
      <c r="Q6" s="98">
        <f>Q5/Q$13</f>
        <v>0.6187421036007581</v>
      </c>
      <c r="R6" s="99">
        <f>R5/R$13</f>
        <v>0.38430678202462309</v>
      </c>
      <c r="S6" s="100" t="s">
        <v>107</v>
      </c>
    </row>
    <row r="7" spans="1:19" ht="20.100000000000001" customHeight="1" x14ac:dyDescent="0.15">
      <c r="B7" s="202" t="s">
        <v>116</v>
      </c>
      <c r="C7" s="202"/>
      <c r="D7" s="153">
        <v>2902</v>
      </c>
      <c r="E7" s="154">
        <v>182188.31000000003</v>
      </c>
      <c r="F7" s="155">
        <v>940</v>
      </c>
      <c r="G7" s="156">
        <v>17637.870000000003</v>
      </c>
      <c r="H7" s="153">
        <v>521</v>
      </c>
      <c r="I7" s="154">
        <v>114981.8</v>
      </c>
      <c r="J7" s="155">
        <v>653</v>
      </c>
      <c r="K7" s="156">
        <v>200027.00999999998</v>
      </c>
      <c r="M7" s="58"/>
      <c r="N7" s="126" t="s">
        <v>109</v>
      </c>
      <c r="O7" s="127"/>
      <c r="P7" s="135"/>
      <c r="Q7" s="128">
        <v>8169</v>
      </c>
      <c r="R7" s="129">
        <v>155410.06000000014</v>
      </c>
      <c r="S7" s="129">
        <f>R7/Q7*100</f>
        <v>1902.4367731668519</v>
      </c>
    </row>
    <row r="8" spans="1:19" ht="20.100000000000001" customHeight="1" x14ac:dyDescent="0.15">
      <c r="B8" s="202" t="s">
        <v>117</v>
      </c>
      <c r="C8" s="202"/>
      <c r="D8" s="153">
        <v>1052</v>
      </c>
      <c r="E8" s="154">
        <v>66300.340000000011</v>
      </c>
      <c r="F8" s="155">
        <v>294</v>
      </c>
      <c r="G8" s="156">
        <v>5717.86</v>
      </c>
      <c r="H8" s="153">
        <v>79</v>
      </c>
      <c r="I8" s="154">
        <v>15881.64</v>
      </c>
      <c r="J8" s="155">
        <v>353</v>
      </c>
      <c r="K8" s="156">
        <v>104907.65</v>
      </c>
      <c r="L8" s="89"/>
      <c r="M8" s="88"/>
      <c r="N8" s="130"/>
      <c r="O8" s="94" t="s">
        <v>105</v>
      </c>
      <c r="P8" s="107"/>
      <c r="Q8" s="98">
        <f>Q7/Q$13</f>
        <v>0.16126421351863551</v>
      </c>
      <c r="R8" s="99">
        <f>R7/R$13</f>
        <v>3.1134020696625291E-2</v>
      </c>
      <c r="S8" s="100" t="s">
        <v>106</v>
      </c>
    </row>
    <row r="9" spans="1:19" ht="20.100000000000001" customHeight="1" x14ac:dyDescent="0.15">
      <c r="B9" s="202" t="s">
        <v>118</v>
      </c>
      <c r="C9" s="202"/>
      <c r="D9" s="153">
        <v>1808</v>
      </c>
      <c r="E9" s="154">
        <v>119255.50999999998</v>
      </c>
      <c r="F9" s="155">
        <v>455</v>
      </c>
      <c r="G9" s="156">
        <v>9441.6899999999987</v>
      </c>
      <c r="H9" s="153">
        <v>331</v>
      </c>
      <c r="I9" s="154">
        <v>63683.3</v>
      </c>
      <c r="J9" s="155">
        <v>400</v>
      </c>
      <c r="K9" s="156">
        <v>120592.90000000001</v>
      </c>
      <c r="L9" s="89"/>
      <c r="M9" s="88"/>
      <c r="N9" s="126" t="s">
        <v>110</v>
      </c>
      <c r="O9" s="127"/>
      <c r="P9" s="135"/>
      <c r="Q9" s="128">
        <v>4277</v>
      </c>
      <c r="R9" s="129">
        <v>900131.27999999956</v>
      </c>
      <c r="S9" s="129">
        <f>R9/Q9*100</f>
        <v>21045.8564414309</v>
      </c>
    </row>
    <row r="10" spans="1:19" ht="20.100000000000001" customHeight="1" x14ac:dyDescent="0.15">
      <c r="B10" s="202" t="s">
        <v>119</v>
      </c>
      <c r="C10" s="202"/>
      <c r="D10" s="153">
        <v>3994</v>
      </c>
      <c r="E10" s="154">
        <v>259903.36000000002</v>
      </c>
      <c r="F10" s="155">
        <v>697</v>
      </c>
      <c r="G10" s="156">
        <v>14890.250000000002</v>
      </c>
      <c r="H10" s="153">
        <v>587</v>
      </c>
      <c r="I10" s="154">
        <v>131149.53</v>
      </c>
      <c r="J10" s="155">
        <v>982</v>
      </c>
      <c r="K10" s="156">
        <v>292337.06000000006</v>
      </c>
      <c r="L10" s="89"/>
      <c r="M10" s="88"/>
      <c r="N10" s="95"/>
      <c r="O10" s="94" t="s">
        <v>105</v>
      </c>
      <c r="P10" s="107"/>
      <c r="Q10" s="98">
        <f>Q9/Q$13</f>
        <v>8.4432248894504111E-2</v>
      </c>
      <c r="R10" s="99">
        <f>R9/R$13</f>
        <v>0.18032748910334231</v>
      </c>
      <c r="S10" s="100" t="s">
        <v>106</v>
      </c>
    </row>
    <row r="11" spans="1:19" ht="20.100000000000001" customHeight="1" x14ac:dyDescent="0.15">
      <c r="B11" s="202" t="s">
        <v>120</v>
      </c>
      <c r="C11" s="202"/>
      <c r="D11" s="153">
        <v>8759</v>
      </c>
      <c r="E11" s="154">
        <v>520419.58000000013</v>
      </c>
      <c r="F11" s="155">
        <v>2034</v>
      </c>
      <c r="G11" s="156">
        <v>35279.01999999999</v>
      </c>
      <c r="H11" s="153">
        <v>1428</v>
      </c>
      <c r="I11" s="154">
        <v>303380.74999999988</v>
      </c>
      <c r="J11" s="155">
        <v>1746</v>
      </c>
      <c r="K11" s="156">
        <v>483500.7900000001</v>
      </c>
      <c r="L11" s="89"/>
      <c r="M11" s="88"/>
      <c r="N11" s="126" t="s">
        <v>111</v>
      </c>
      <c r="O11" s="127"/>
      <c r="P11" s="135"/>
      <c r="Q11" s="101">
        <v>6867</v>
      </c>
      <c r="R11" s="102">
        <v>2017782.2399999993</v>
      </c>
      <c r="S11" s="102">
        <f>R11/Q11*100</f>
        <v>29383.751856705974</v>
      </c>
    </row>
    <row r="12" spans="1:19" ht="20.100000000000001" customHeight="1" thickBot="1" x14ac:dyDescent="0.2">
      <c r="B12" s="203" t="s">
        <v>121</v>
      </c>
      <c r="C12" s="203"/>
      <c r="D12" s="157">
        <v>2837</v>
      </c>
      <c r="E12" s="158">
        <v>182966.35</v>
      </c>
      <c r="F12" s="159">
        <v>624</v>
      </c>
      <c r="G12" s="160">
        <v>13147.61</v>
      </c>
      <c r="H12" s="157">
        <v>327</v>
      </c>
      <c r="I12" s="158">
        <v>63497.729999999996</v>
      </c>
      <c r="J12" s="159">
        <v>791</v>
      </c>
      <c r="K12" s="160">
        <v>227432.4</v>
      </c>
      <c r="L12" s="89"/>
      <c r="M12" s="88"/>
      <c r="N12" s="125"/>
      <c r="O12" s="84" t="s">
        <v>105</v>
      </c>
      <c r="P12" s="108"/>
      <c r="Q12" s="103">
        <f>Q11/Q$13</f>
        <v>0.13556143398610235</v>
      </c>
      <c r="R12" s="104">
        <f>R11/R$13</f>
        <v>0.40423170817540932</v>
      </c>
      <c r="S12" s="105" t="s">
        <v>106</v>
      </c>
    </row>
    <row r="13" spans="1:19" ht="20.100000000000001" customHeight="1" thickTop="1" x14ac:dyDescent="0.15">
      <c r="B13" s="161" t="s">
        <v>126</v>
      </c>
      <c r="C13" s="161"/>
      <c r="D13" s="150">
        <v>31343</v>
      </c>
      <c r="E13" s="149">
        <v>1918324.0300000005</v>
      </c>
      <c r="F13" s="151">
        <v>8169</v>
      </c>
      <c r="G13" s="152">
        <v>155410.06000000014</v>
      </c>
      <c r="H13" s="150">
        <v>4277</v>
      </c>
      <c r="I13" s="149">
        <v>900131.27999999956</v>
      </c>
      <c r="J13" s="151">
        <v>6867</v>
      </c>
      <c r="K13" s="152">
        <v>2017782.2399999993</v>
      </c>
      <c r="M13" s="58"/>
      <c r="N13" s="131" t="s">
        <v>112</v>
      </c>
      <c r="O13" s="132"/>
      <c r="P13" s="133"/>
      <c r="Q13" s="96">
        <f>Q5+Q7+Q9+Q11</f>
        <v>50656</v>
      </c>
      <c r="R13" s="97">
        <f>R5+R7+R9+R11</f>
        <v>4991647.6099999994</v>
      </c>
      <c r="S13" s="97">
        <f>R13/Q13*100</f>
        <v>9854.0106009159808</v>
      </c>
    </row>
    <row r="14" spans="1:19" ht="20.100000000000001" customHeight="1" x14ac:dyDescent="0.15">
      <c r="N14" s="130"/>
      <c r="O14" s="94" t="s">
        <v>105</v>
      </c>
      <c r="P14" s="107"/>
      <c r="Q14" s="98">
        <f>Q13/Q$13</f>
        <v>1</v>
      </c>
      <c r="R14" s="99">
        <f>R13/R$13</f>
        <v>1</v>
      </c>
      <c r="S14" s="100" t="s">
        <v>106</v>
      </c>
    </row>
    <row r="15" spans="1:19" ht="20.100000000000001" customHeight="1" x14ac:dyDescent="0.15">
      <c r="B15" s="91"/>
      <c r="C15" s="85"/>
      <c r="D15" s="85"/>
      <c r="E15" s="92"/>
      <c r="F15" s="92"/>
      <c r="G15" s="93"/>
      <c r="N15" s="14" t="s">
        <v>129</v>
      </c>
      <c r="O15" s="14" t="s">
        <v>130</v>
      </c>
      <c r="P15" s="14" t="s">
        <v>131</v>
      </c>
      <c r="Q15" s="14" t="s">
        <v>132</v>
      </c>
    </row>
    <row r="16" spans="1:19" ht="20.100000000000001" customHeight="1" x14ac:dyDescent="0.15">
      <c r="M16" s="14" t="s">
        <v>133</v>
      </c>
      <c r="N16" s="58">
        <f>D5/(D5+F5+H5+J5)</f>
        <v>0.62200347423277358</v>
      </c>
      <c r="O16" s="58">
        <f>F5/(D5+F5+H5+J5)</f>
        <v>0.19386218876664738</v>
      </c>
      <c r="P16" s="58">
        <f>H5/(D5+F5+H5+J5)</f>
        <v>6.2304574406485236E-2</v>
      </c>
      <c r="Q16" s="58">
        <f>J5/(D5+F5+H5+J5)</f>
        <v>0.12182976259409381</v>
      </c>
    </row>
    <row r="17" spans="13:17" ht="20.100000000000001" customHeight="1" x14ac:dyDescent="0.15">
      <c r="M17" s="14" t="s">
        <v>134</v>
      </c>
      <c r="N17" s="58">
        <f t="shared" ref="N17:N23" si="0">D6/(D6+F6+H6+J6)</f>
        <v>0.62205466540999055</v>
      </c>
      <c r="O17" s="58">
        <f t="shared" ref="O17:O23" si="1">F6/(D6+F6+H6+J6)</f>
        <v>0.19536825097616803</v>
      </c>
      <c r="P17" s="58">
        <f t="shared" ref="P17:P23" si="2">H6/(D6+F6+H6+J6)</f>
        <v>6.2744042008886489E-2</v>
      </c>
      <c r="Q17" s="58">
        <f t="shared" ref="Q17:Q23" si="3">J6/(D6+F6+H6+J6)</f>
        <v>0.11983304160495489</v>
      </c>
    </row>
    <row r="18" spans="13:17" ht="20.100000000000001" customHeight="1" x14ac:dyDescent="0.15">
      <c r="M18" s="14" t="s">
        <v>135</v>
      </c>
      <c r="N18" s="58">
        <f t="shared" si="0"/>
        <v>0.57854864433811803</v>
      </c>
      <c r="O18" s="58">
        <f t="shared" si="1"/>
        <v>0.18740031897926634</v>
      </c>
      <c r="P18" s="58">
        <f t="shared" si="2"/>
        <v>0.10386762360446571</v>
      </c>
      <c r="Q18" s="58">
        <f t="shared" si="3"/>
        <v>0.13018341307814993</v>
      </c>
    </row>
    <row r="19" spans="13:17" ht="20.100000000000001" customHeight="1" x14ac:dyDescent="0.15">
      <c r="M19" s="14" t="s">
        <v>136</v>
      </c>
      <c r="N19" s="58">
        <f t="shared" si="0"/>
        <v>0.59167604049493816</v>
      </c>
      <c r="O19" s="58">
        <f t="shared" si="1"/>
        <v>0.16535433070866143</v>
      </c>
      <c r="P19" s="58">
        <f t="shared" si="2"/>
        <v>4.4431946006749157E-2</v>
      </c>
      <c r="Q19" s="58">
        <f t="shared" si="3"/>
        <v>0.19853768278965128</v>
      </c>
    </row>
    <row r="20" spans="13:17" ht="20.100000000000001" customHeight="1" x14ac:dyDescent="0.15">
      <c r="M20" s="14" t="s">
        <v>137</v>
      </c>
      <c r="N20" s="58">
        <f t="shared" si="0"/>
        <v>0.60387441549766196</v>
      </c>
      <c r="O20" s="58">
        <f t="shared" si="1"/>
        <v>0.15197060788243152</v>
      </c>
      <c r="P20" s="58">
        <f t="shared" si="2"/>
        <v>0.11055444221776888</v>
      </c>
      <c r="Q20" s="58">
        <f t="shared" si="3"/>
        <v>0.13360053440213762</v>
      </c>
    </row>
    <row r="21" spans="13:17" ht="20.100000000000001" customHeight="1" x14ac:dyDescent="0.15">
      <c r="M21" s="14" t="s">
        <v>138</v>
      </c>
      <c r="N21" s="58">
        <f t="shared" si="0"/>
        <v>0.63801916932907343</v>
      </c>
      <c r="O21" s="58">
        <f t="shared" si="1"/>
        <v>0.11134185303514377</v>
      </c>
      <c r="P21" s="58">
        <f t="shared" si="2"/>
        <v>9.3769968051118216E-2</v>
      </c>
      <c r="Q21" s="58">
        <f t="shared" si="3"/>
        <v>0.15686900958466454</v>
      </c>
    </row>
    <row r="22" spans="13:17" ht="20.100000000000001" customHeight="1" x14ac:dyDescent="0.15">
      <c r="M22" s="14" t="s">
        <v>139</v>
      </c>
      <c r="N22" s="58">
        <f t="shared" si="0"/>
        <v>0.62712107109615522</v>
      </c>
      <c r="O22" s="58">
        <f t="shared" si="1"/>
        <v>0.1456289826018472</v>
      </c>
      <c r="P22" s="58">
        <f t="shared" si="2"/>
        <v>0.10224099663492518</v>
      </c>
      <c r="Q22" s="58">
        <f t="shared" si="3"/>
        <v>0.12500894966707238</v>
      </c>
    </row>
    <row r="23" spans="13:17" ht="20.100000000000001" customHeight="1" x14ac:dyDescent="0.15">
      <c r="M23" s="14" t="s">
        <v>140</v>
      </c>
      <c r="N23" s="58">
        <f t="shared" si="0"/>
        <v>0.61956759117711291</v>
      </c>
      <c r="O23" s="58">
        <f t="shared" si="1"/>
        <v>0.1362742956977506</v>
      </c>
      <c r="P23" s="58">
        <f t="shared" si="2"/>
        <v>7.1412972264686611E-2</v>
      </c>
      <c r="Q23" s="58">
        <f t="shared" si="3"/>
        <v>0.17274514086044987</v>
      </c>
    </row>
    <row r="24" spans="13:17" ht="20.100000000000001" customHeight="1" x14ac:dyDescent="0.15">
      <c r="M24" s="14" t="s">
        <v>141</v>
      </c>
      <c r="N24" s="58">
        <f t="shared" ref="N24" si="4">D13/(D13+F13+H13+J13)</f>
        <v>0.6187421036007581</v>
      </c>
      <c r="O24" s="58">
        <f t="shared" ref="O24" si="5">F13/(D13+F13+H13+J13)</f>
        <v>0.16126421351863551</v>
      </c>
      <c r="P24" s="58">
        <f t="shared" ref="P24" si="6">H13/(D13+F13+H13+J13)</f>
        <v>8.4432248894504111E-2</v>
      </c>
      <c r="Q24" s="58">
        <f t="shared" ref="Q24" si="7">J13/(D13+F13+H13+J13)</f>
        <v>0.13556143398610235</v>
      </c>
    </row>
    <row r="25" spans="13:17" ht="20.100000000000001" customHeight="1" x14ac:dyDescent="0.15"/>
    <row r="26" spans="13:17" ht="20.100000000000001" customHeight="1" x14ac:dyDescent="0.15"/>
    <row r="27" spans="13:17" ht="20.100000000000001" customHeight="1" x14ac:dyDescent="0.15"/>
    <row r="28" spans="13:17" ht="20.100000000000001" customHeight="1" x14ac:dyDescent="0.15">
      <c r="N28" s="14" t="s">
        <v>129</v>
      </c>
      <c r="O28" s="14" t="s">
        <v>130</v>
      </c>
      <c r="P28" s="14" t="s">
        <v>131</v>
      </c>
      <c r="Q28" s="14" t="s">
        <v>132</v>
      </c>
    </row>
    <row r="29" spans="13:17" ht="20.100000000000001" customHeight="1" x14ac:dyDescent="0.15">
      <c r="M29" s="14" t="s">
        <v>133</v>
      </c>
      <c r="N29" s="58">
        <f>E5/(E5+G5+I5+K5)</f>
        <v>0.38859658315300399</v>
      </c>
      <c r="O29" s="58">
        <f>G5/(E5+G5+I5+K5)</f>
        <v>4.1438539480739674E-2</v>
      </c>
      <c r="P29" s="58">
        <f>I5/(E5+G5+I5+K5)</f>
        <v>0.14572267196765712</v>
      </c>
      <c r="Q29" s="58">
        <f>K5/(E5+G5+I5+K5)</f>
        <v>0.42424220539859925</v>
      </c>
    </row>
    <row r="30" spans="13:17" ht="20.100000000000001" customHeight="1" x14ac:dyDescent="0.15">
      <c r="M30" s="14" t="s">
        <v>134</v>
      </c>
      <c r="N30" s="58">
        <f t="shared" ref="N30:N37" si="8">E6/(E6+G6+I6+K6)</f>
        <v>0.42811539141943489</v>
      </c>
      <c r="O30" s="58">
        <f t="shared" ref="O30:O37" si="9">G6/(E6+G6+I6+K6)</f>
        <v>4.0684849795820613E-2</v>
      </c>
      <c r="P30" s="58">
        <f t="shared" ref="P30:P37" si="10">I6/(E6+G6+I6+K6)</f>
        <v>0.14163624119610482</v>
      </c>
      <c r="Q30" s="58">
        <f t="shared" ref="Q30:Q37" si="11">K6/(E6+G6+I6+K6)</f>
        <v>0.38956351758863972</v>
      </c>
    </row>
    <row r="31" spans="13:17" ht="20.100000000000001" customHeight="1" x14ac:dyDescent="0.15">
      <c r="M31" s="14" t="s">
        <v>135</v>
      </c>
      <c r="N31" s="58">
        <f t="shared" si="8"/>
        <v>0.3538770937072479</v>
      </c>
      <c r="O31" s="58">
        <f t="shared" si="9"/>
        <v>3.4259268197757896E-2</v>
      </c>
      <c r="P31" s="58">
        <f t="shared" si="10"/>
        <v>0.22333719003830724</v>
      </c>
      <c r="Q31" s="58">
        <f t="shared" si="11"/>
        <v>0.38852644805668701</v>
      </c>
    </row>
    <row r="32" spans="13:17" ht="20.100000000000001" customHeight="1" x14ac:dyDescent="0.15">
      <c r="M32" s="14" t="s">
        <v>136</v>
      </c>
      <c r="N32" s="58">
        <f t="shared" si="8"/>
        <v>0.3438680727600365</v>
      </c>
      <c r="O32" s="58">
        <f t="shared" si="9"/>
        <v>2.9655798122780398E-2</v>
      </c>
      <c r="P32" s="58">
        <f t="shared" si="10"/>
        <v>8.2370451479867296E-2</v>
      </c>
      <c r="Q32" s="58">
        <f t="shared" si="11"/>
        <v>0.54410567763731588</v>
      </c>
    </row>
    <row r="33" spans="13:17" ht="20.100000000000001" customHeight="1" x14ac:dyDescent="0.15">
      <c r="M33" s="14" t="s">
        <v>137</v>
      </c>
      <c r="N33" s="58">
        <f t="shared" si="8"/>
        <v>0.3810404015165505</v>
      </c>
      <c r="O33" s="58">
        <f t="shared" si="9"/>
        <v>3.0167707543196955E-2</v>
      </c>
      <c r="P33" s="58">
        <f t="shared" si="10"/>
        <v>0.20347831477052042</v>
      </c>
      <c r="Q33" s="58">
        <f t="shared" si="11"/>
        <v>0.385313576169732</v>
      </c>
    </row>
    <row r="34" spans="13:17" ht="20.100000000000001" customHeight="1" x14ac:dyDescent="0.15">
      <c r="M34" s="14" t="s">
        <v>138</v>
      </c>
      <c r="N34" s="58">
        <f t="shared" si="8"/>
        <v>0.37220496872172515</v>
      </c>
      <c r="O34" s="58">
        <f t="shared" si="9"/>
        <v>2.1324176168821627E-2</v>
      </c>
      <c r="P34" s="58">
        <f t="shared" si="10"/>
        <v>0.18781791321019842</v>
      </c>
      <c r="Q34" s="58">
        <f t="shared" si="11"/>
        <v>0.41865294189925478</v>
      </c>
    </row>
    <row r="35" spans="13:17" ht="20.100000000000001" customHeight="1" x14ac:dyDescent="0.15">
      <c r="M35" s="14" t="s">
        <v>139</v>
      </c>
      <c r="N35" s="58">
        <f t="shared" si="8"/>
        <v>0.38762645483494196</v>
      </c>
      <c r="O35" s="58">
        <f t="shared" si="9"/>
        <v>2.6277031030713733E-2</v>
      </c>
      <c r="P35" s="58">
        <f t="shared" si="10"/>
        <v>0.22596844758928122</v>
      </c>
      <c r="Q35" s="58">
        <f t="shared" si="11"/>
        <v>0.36012806654506302</v>
      </c>
    </row>
    <row r="36" spans="13:17" ht="20.100000000000001" customHeight="1" x14ac:dyDescent="0.15">
      <c r="M36" s="14" t="s">
        <v>140</v>
      </c>
      <c r="N36" s="58">
        <f t="shared" si="8"/>
        <v>0.37566691344103986</v>
      </c>
      <c r="O36" s="58">
        <f t="shared" si="9"/>
        <v>2.6994701855431614E-2</v>
      </c>
      <c r="P36" s="58">
        <f t="shared" si="10"/>
        <v>0.13037367931104554</v>
      </c>
      <c r="Q36" s="58">
        <f t="shared" si="11"/>
        <v>0.46696470539248308</v>
      </c>
    </row>
    <row r="37" spans="13:17" ht="20.100000000000001" customHeight="1" x14ac:dyDescent="0.15">
      <c r="M37" s="14" t="s">
        <v>141</v>
      </c>
      <c r="N37" s="58">
        <f t="shared" si="8"/>
        <v>0.38430678202462309</v>
      </c>
      <c r="O37" s="58">
        <f t="shared" si="9"/>
        <v>3.1134020696625291E-2</v>
      </c>
      <c r="P37" s="58">
        <f t="shared" si="10"/>
        <v>0.18032748910334231</v>
      </c>
      <c r="Q37" s="58">
        <f t="shared" si="11"/>
        <v>0.40423170817540932</v>
      </c>
    </row>
    <row r="38" spans="13:17" ht="20.100000000000001" customHeight="1" x14ac:dyDescent="0.15"/>
    <row r="39" spans="13:17" ht="20.100000000000001" customHeight="1" x14ac:dyDescent="0.15"/>
    <row r="40" spans="13:17" ht="20.100000000000001" customHeight="1" x14ac:dyDescent="0.15"/>
    <row r="41" spans="13:17" ht="20.100000000000001" customHeight="1" x14ac:dyDescent="0.15"/>
    <row r="42" spans="13:17" ht="20.100000000000001" customHeight="1" x14ac:dyDescent="0.15"/>
    <row r="43" spans="13:17" ht="20.100000000000001" customHeight="1" x14ac:dyDescent="0.15"/>
    <row r="44" spans="13:17" ht="20.100000000000001" customHeight="1" x14ac:dyDescent="0.15"/>
    <row r="45" spans="13:17" ht="20.100000000000001" customHeight="1" x14ac:dyDescent="0.15"/>
    <row r="46" spans="13:17" ht="20.100000000000001" customHeight="1" x14ac:dyDescent="0.15"/>
    <row r="47" spans="13:17" ht="20.100000000000001" customHeight="1" x14ac:dyDescent="0.15"/>
    <row r="48" spans="13:17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spans="4:11" ht="20.100000000000001" customHeight="1" x14ac:dyDescent="0.15"/>
    <row r="98" spans="4:11" ht="20.100000000000001" customHeight="1" x14ac:dyDescent="0.15"/>
    <row r="99" spans="4:11" ht="20.100000000000001" customHeight="1" x14ac:dyDescent="0.15"/>
    <row r="100" spans="4:11" ht="20.100000000000001" customHeight="1" x14ac:dyDescent="0.15"/>
    <row r="101" spans="4:11" ht="20.100000000000001" customHeight="1" x14ac:dyDescent="0.15"/>
    <row r="102" spans="4:11" ht="20.100000000000001" customHeight="1" x14ac:dyDescent="0.15"/>
    <row r="103" spans="4:11" ht="20.100000000000001" customHeight="1" x14ac:dyDescent="0.15"/>
    <row r="104" spans="4:11" ht="20.100000000000001" customHeight="1" x14ac:dyDescent="0.15"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</row>
    <row r="105" spans="4:11" ht="20.100000000000001" customHeight="1" x14ac:dyDescent="0.15"/>
    <row r="106" spans="4:11" ht="20.100000000000001" customHeight="1" x14ac:dyDescent="0.15"/>
    <row r="107" spans="4:11" ht="20.100000000000001" customHeight="1" x14ac:dyDescent="0.15"/>
    <row r="108" spans="4:11" ht="20.100000000000001" customHeight="1" x14ac:dyDescent="0.15"/>
    <row r="109" spans="4:11" ht="20.100000000000001" customHeight="1" x14ac:dyDescent="0.15"/>
  </sheetData>
  <mergeCells count="13">
    <mergeCell ref="B10:C10"/>
    <mergeCell ref="B11:C11"/>
    <mergeCell ref="B12:C12"/>
    <mergeCell ref="D3:E3"/>
    <mergeCell ref="B5:C5"/>
    <mergeCell ref="B6:C6"/>
    <mergeCell ref="B7:C7"/>
    <mergeCell ref="B8:C8"/>
    <mergeCell ref="F3:G3"/>
    <mergeCell ref="H3:I3"/>
    <mergeCell ref="J3:K3"/>
    <mergeCell ref="B3:C4"/>
    <mergeCell ref="B9:C9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106"/>
  <sheetViews>
    <sheetView zoomScaleNormal="100" workbookViewId="0"/>
  </sheetViews>
  <sheetFormatPr defaultRowHeight="13.5" x14ac:dyDescent="0.15"/>
  <cols>
    <col min="1" max="1" width="2.375" customWidth="1"/>
    <col min="2" max="2" width="5.625" customWidth="1"/>
    <col min="3" max="4" width="14.625" customWidth="1"/>
    <col min="5" max="8" width="12.625" customWidth="1"/>
  </cols>
  <sheetData>
    <row r="1" spans="1:14" s="14" customFormat="1" ht="20.100000000000001" customHeight="1" x14ac:dyDescent="0.15">
      <c r="A1" s="106" t="s">
        <v>99</v>
      </c>
    </row>
    <row r="2" spans="1:14" s="14" customFormat="1" ht="20.100000000000001" customHeight="1" x14ac:dyDescent="0.15"/>
    <row r="3" spans="1:14" s="14" customFormat="1" ht="20.100000000000001" customHeight="1" x14ac:dyDescent="0.15">
      <c r="B3" s="188" t="s">
        <v>54</v>
      </c>
      <c r="C3" s="232"/>
      <c r="D3" s="233"/>
      <c r="E3" s="236" t="s">
        <v>52</v>
      </c>
      <c r="F3" s="225" t="s">
        <v>100</v>
      </c>
      <c r="G3" s="236" t="s">
        <v>57</v>
      </c>
      <c r="H3" s="225" t="s">
        <v>100</v>
      </c>
    </row>
    <row r="4" spans="1:14" s="14" customFormat="1" ht="20.100000000000001" customHeight="1" thickBot="1" x14ac:dyDescent="0.2">
      <c r="B4" s="189"/>
      <c r="C4" s="234"/>
      <c r="D4" s="235"/>
      <c r="E4" s="237"/>
      <c r="F4" s="226"/>
      <c r="G4" s="237"/>
      <c r="H4" s="226"/>
      <c r="N4" s="24"/>
    </row>
    <row r="5" spans="1:14" s="14" customFormat="1" ht="20.100000000000001" customHeight="1" thickTop="1" x14ac:dyDescent="0.15">
      <c r="B5" s="227" t="s">
        <v>69</v>
      </c>
      <c r="C5" s="228" t="s">
        <v>3</v>
      </c>
      <c r="D5" s="229"/>
      <c r="E5" s="163">
        <v>4742</v>
      </c>
      <c r="F5" s="164">
        <f t="shared" ref="F5:F16" si="0">E5/SUM(E$5:E$16)</f>
        <v>0.15129374980059343</v>
      </c>
      <c r="G5" s="165">
        <v>274798.87</v>
      </c>
      <c r="H5" s="166">
        <f t="shared" ref="H5:H16" si="1">G5/SUM(G$5:G$16)</f>
        <v>0.14324945405599701</v>
      </c>
      <c r="N5" s="24"/>
    </row>
    <row r="6" spans="1:14" s="14" customFormat="1" ht="20.100000000000001" customHeight="1" x14ac:dyDescent="0.15">
      <c r="B6" s="223"/>
      <c r="C6" s="230" t="s">
        <v>8</v>
      </c>
      <c r="D6" s="231"/>
      <c r="E6" s="167">
        <v>237</v>
      </c>
      <c r="F6" s="168">
        <f t="shared" si="0"/>
        <v>7.5614969849727215E-3</v>
      </c>
      <c r="G6" s="169">
        <v>17597.7</v>
      </c>
      <c r="H6" s="170">
        <f t="shared" si="1"/>
        <v>9.1734762870066336E-3</v>
      </c>
      <c r="N6" s="24"/>
    </row>
    <row r="7" spans="1:14" s="14" customFormat="1" ht="20.100000000000001" customHeight="1" x14ac:dyDescent="0.15">
      <c r="B7" s="223"/>
      <c r="C7" s="230" t="s">
        <v>9</v>
      </c>
      <c r="D7" s="231"/>
      <c r="E7" s="167">
        <v>1869</v>
      </c>
      <c r="F7" s="168">
        <f t="shared" si="0"/>
        <v>5.9630539514405133E-2</v>
      </c>
      <c r="G7" s="169">
        <v>89849.35000000002</v>
      </c>
      <c r="H7" s="170">
        <f t="shared" si="1"/>
        <v>4.6837420891818797E-2</v>
      </c>
      <c r="N7" s="24"/>
    </row>
    <row r="8" spans="1:14" s="14" customFormat="1" ht="20.100000000000001" customHeight="1" x14ac:dyDescent="0.15">
      <c r="B8" s="223"/>
      <c r="C8" s="230" t="s">
        <v>10</v>
      </c>
      <c r="D8" s="231"/>
      <c r="E8" s="167">
        <v>343</v>
      </c>
      <c r="F8" s="168">
        <f t="shared" si="0"/>
        <v>1.0943432345340268E-2</v>
      </c>
      <c r="G8" s="169">
        <v>14406.039999999997</v>
      </c>
      <c r="H8" s="170">
        <f t="shared" si="1"/>
        <v>7.5097010592105225E-3</v>
      </c>
      <c r="N8" s="24"/>
    </row>
    <row r="9" spans="1:14" s="14" customFormat="1" ht="20.100000000000001" customHeight="1" x14ac:dyDescent="0.15">
      <c r="B9" s="223"/>
      <c r="C9" s="208" t="s">
        <v>71</v>
      </c>
      <c r="D9" s="209"/>
      <c r="E9" s="167">
        <v>3669</v>
      </c>
      <c r="F9" s="168">
        <f t="shared" si="0"/>
        <v>0.1170596305395144</v>
      </c>
      <c r="G9" s="169">
        <v>48837.979999999989</v>
      </c>
      <c r="H9" s="170">
        <f t="shared" si="1"/>
        <v>2.5458670816942221E-2</v>
      </c>
      <c r="N9" s="24"/>
    </row>
    <row r="10" spans="1:14" s="14" customFormat="1" ht="20.100000000000001" customHeight="1" x14ac:dyDescent="0.15">
      <c r="B10" s="223"/>
      <c r="C10" s="230" t="s">
        <v>55</v>
      </c>
      <c r="D10" s="231"/>
      <c r="E10" s="167">
        <v>6380</v>
      </c>
      <c r="F10" s="168">
        <f t="shared" si="0"/>
        <v>0.20355422263344286</v>
      </c>
      <c r="G10" s="169">
        <v>716378.68999999983</v>
      </c>
      <c r="H10" s="170">
        <f t="shared" si="1"/>
        <v>0.37343987709938653</v>
      </c>
      <c r="N10" s="24"/>
    </row>
    <row r="11" spans="1:14" s="14" customFormat="1" ht="20.100000000000001" customHeight="1" x14ac:dyDescent="0.15">
      <c r="B11" s="223"/>
      <c r="C11" s="230" t="s">
        <v>56</v>
      </c>
      <c r="D11" s="231"/>
      <c r="E11" s="167">
        <v>3118</v>
      </c>
      <c r="F11" s="168">
        <f t="shared" si="0"/>
        <v>9.9479947675717065E-2</v>
      </c>
      <c r="G11" s="169">
        <v>269377.05</v>
      </c>
      <c r="H11" s="170">
        <f t="shared" si="1"/>
        <v>0.14042312236478632</v>
      </c>
      <c r="N11" s="24"/>
    </row>
    <row r="12" spans="1:14" s="14" customFormat="1" ht="20.100000000000001" customHeight="1" x14ac:dyDescent="0.15">
      <c r="B12" s="223"/>
      <c r="C12" s="208" t="s">
        <v>153</v>
      </c>
      <c r="D12" s="209"/>
      <c r="E12" s="167">
        <v>1157</v>
      </c>
      <c r="F12" s="168">
        <f t="shared" si="0"/>
        <v>3.691414350891746E-2</v>
      </c>
      <c r="G12" s="169">
        <v>139409.43</v>
      </c>
      <c r="H12" s="170">
        <f t="shared" si="1"/>
        <v>7.2672514038204489E-2</v>
      </c>
      <c r="N12" s="24"/>
    </row>
    <row r="13" spans="1:14" s="14" customFormat="1" ht="20.100000000000001" customHeight="1" x14ac:dyDescent="0.15">
      <c r="B13" s="223"/>
      <c r="C13" s="208" t="s">
        <v>151</v>
      </c>
      <c r="D13" s="209"/>
      <c r="E13" s="167">
        <v>239</v>
      </c>
      <c r="F13" s="168">
        <f t="shared" si="0"/>
        <v>7.6253070861117319E-3</v>
      </c>
      <c r="G13" s="169">
        <v>18304.859999999993</v>
      </c>
      <c r="H13" s="170">
        <f t="shared" si="1"/>
        <v>9.5421105682547257E-3</v>
      </c>
      <c r="N13" s="24"/>
    </row>
    <row r="14" spans="1:14" s="14" customFormat="1" ht="20.100000000000001" customHeight="1" x14ac:dyDescent="0.15">
      <c r="B14" s="223"/>
      <c r="C14" s="208" t="s">
        <v>152</v>
      </c>
      <c r="D14" s="209"/>
      <c r="E14" s="167">
        <v>1</v>
      </c>
      <c r="F14" s="168">
        <f t="shared" si="0"/>
        <v>3.1905050569505154E-5</v>
      </c>
      <c r="G14" s="169">
        <v>50.76</v>
      </c>
      <c r="H14" s="170">
        <f t="shared" si="1"/>
        <v>2.6460597483106126E-5</v>
      </c>
      <c r="N14" s="24"/>
    </row>
    <row r="15" spans="1:14" s="14" customFormat="1" ht="20.100000000000001" customHeight="1" x14ac:dyDescent="0.15">
      <c r="B15" s="223"/>
      <c r="C15" s="208" t="s">
        <v>73</v>
      </c>
      <c r="D15" s="209"/>
      <c r="E15" s="167">
        <v>8531</v>
      </c>
      <c r="F15" s="168">
        <f t="shared" si="0"/>
        <v>0.27218198640844848</v>
      </c>
      <c r="G15" s="169">
        <v>110566.66999999997</v>
      </c>
      <c r="H15" s="170">
        <f t="shared" si="1"/>
        <v>5.763711879269947E-2</v>
      </c>
      <c r="N15" s="24"/>
    </row>
    <row r="16" spans="1:14" s="14" customFormat="1" ht="20.100000000000001" customHeight="1" x14ac:dyDescent="0.15">
      <c r="B16" s="224"/>
      <c r="C16" s="218" t="s">
        <v>72</v>
      </c>
      <c r="D16" s="219"/>
      <c r="E16" s="171">
        <v>1057</v>
      </c>
      <c r="F16" s="172">
        <f t="shared" si="0"/>
        <v>3.3723638451966943E-2</v>
      </c>
      <c r="G16" s="173">
        <v>218746.62999999998</v>
      </c>
      <c r="H16" s="174">
        <f t="shared" si="1"/>
        <v>0.11403007342821014</v>
      </c>
      <c r="N16" s="24"/>
    </row>
    <row r="17" spans="2:8" s="14" customFormat="1" ht="20.100000000000001" customHeight="1" x14ac:dyDescent="0.15">
      <c r="B17" s="222" t="s">
        <v>70</v>
      </c>
      <c r="C17" s="216" t="s">
        <v>84</v>
      </c>
      <c r="D17" s="217"/>
      <c r="E17" s="175">
        <v>0</v>
      </c>
      <c r="F17" s="176">
        <f t="shared" ref="F17:F28" si="2">E17/SUM(E$17:E$28)</f>
        <v>0</v>
      </c>
      <c r="G17" s="177">
        <v>0</v>
      </c>
      <c r="H17" s="178">
        <f t="shared" ref="H17:H28" si="3">G17/SUM(G$17:G$28)</f>
        <v>0</v>
      </c>
    </row>
    <row r="18" spans="2:8" s="14" customFormat="1" ht="20.100000000000001" customHeight="1" x14ac:dyDescent="0.15">
      <c r="B18" s="223"/>
      <c r="C18" s="208" t="s">
        <v>85</v>
      </c>
      <c r="D18" s="209"/>
      <c r="E18" s="167">
        <v>2</v>
      </c>
      <c r="F18" s="168">
        <f t="shared" si="2"/>
        <v>2.4482800832415229E-4</v>
      </c>
      <c r="G18" s="169">
        <v>36.44</v>
      </c>
      <c r="H18" s="170">
        <f t="shared" si="3"/>
        <v>2.3447645538519186E-4</v>
      </c>
    </row>
    <row r="19" spans="2:8" s="14" customFormat="1" ht="20.100000000000001" customHeight="1" x14ac:dyDescent="0.15">
      <c r="B19" s="223"/>
      <c r="C19" s="208" t="s">
        <v>86</v>
      </c>
      <c r="D19" s="209"/>
      <c r="E19" s="167">
        <v>567</v>
      </c>
      <c r="F19" s="168">
        <f t="shared" si="2"/>
        <v>6.9408740359897178E-2</v>
      </c>
      <c r="G19" s="169">
        <v>18205.080000000002</v>
      </c>
      <c r="H19" s="170">
        <f t="shared" si="3"/>
        <v>0.11714222361152167</v>
      </c>
    </row>
    <row r="20" spans="2:8" s="14" customFormat="1" ht="20.100000000000001" customHeight="1" x14ac:dyDescent="0.15">
      <c r="B20" s="223"/>
      <c r="C20" s="208" t="s">
        <v>87</v>
      </c>
      <c r="D20" s="209"/>
      <c r="E20" s="167">
        <v>108</v>
      </c>
      <c r="F20" s="168">
        <f t="shared" si="2"/>
        <v>1.3220712449504223E-2</v>
      </c>
      <c r="G20" s="169">
        <v>4196.5099999999993</v>
      </c>
      <c r="H20" s="170">
        <f t="shared" si="3"/>
        <v>2.7002820795513485E-2</v>
      </c>
    </row>
    <row r="21" spans="2:8" s="14" customFormat="1" ht="20.100000000000001" customHeight="1" x14ac:dyDescent="0.15">
      <c r="B21" s="223"/>
      <c r="C21" s="208" t="s">
        <v>88</v>
      </c>
      <c r="D21" s="209"/>
      <c r="E21" s="167">
        <v>374</v>
      </c>
      <c r="F21" s="168">
        <f t="shared" si="2"/>
        <v>4.5782837556616475E-2</v>
      </c>
      <c r="G21" s="169">
        <v>4357.3200000000006</v>
      </c>
      <c r="H21" s="170">
        <f t="shared" si="3"/>
        <v>2.8037567194813515E-2</v>
      </c>
    </row>
    <row r="22" spans="2:8" s="14" customFormat="1" ht="20.100000000000001" customHeight="1" x14ac:dyDescent="0.15">
      <c r="B22" s="223"/>
      <c r="C22" s="208" t="s">
        <v>89</v>
      </c>
      <c r="D22" s="209"/>
      <c r="E22" s="167">
        <v>0</v>
      </c>
      <c r="F22" s="168">
        <f t="shared" si="2"/>
        <v>0</v>
      </c>
      <c r="G22" s="169">
        <v>0</v>
      </c>
      <c r="H22" s="170">
        <f t="shared" si="3"/>
        <v>0</v>
      </c>
    </row>
    <row r="23" spans="2:8" s="14" customFormat="1" ht="20.100000000000001" customHeight="1" x14ac:dyDescent="0.15">
      <c r="B23" s="223"/>
      <c r="C23" s="208" t="s">
        <v>90</v>
      </c>
      <c r="D23" s="209"/>
      <c r="E23" s="167">
        <v>2373</v>
      </c>
      <c r="F23" s="168">
        <f t="shared" si="2"/>
        <v>0.29048843187660667</v>
      </c>
      <c r="G23" s="169">
        <v>80375.570000000007</v>
      </c>
      <c r="H23" s="170">
        <f t="shared" si="3"/>
        <v>0.51718382966971377</v>
      </c>
    </row>
    <row r="24" spans="2:8" s="14" customFormat="1" ht="20.100000000000001" customHeight="1" x14ac:dyDescent="0.15">
      <c r="B24" s="223"/>
      <c r="C24" s="208" t="s">
        <v>91</v>
      </c>
      <c r="D24" s="209"/>
      <c r="E24" s="167">
        <v>69</v>
      </c>
      <c r="F24" s="168">
        <f t="shared" si="2"/>
        <v>8.4465662871832537E-3</v>
      </c>
      <c r="G24" s="169">
        <v>2604.4199999999992</v>
      </c>
      <c r="H24" s="170">
        <f t="shared" si="3"/>
        <v>1.6758374586561504E-2</v>
      </c>
    </row>
    <row r="25" spans="2:8" s="14" customFormat="1" ht="20.100000000000001" customHeight="1" x14ac:dyDescent="0.15">
      <c r="B25" s="223"/>
      <c r="C25" s="208" t="s">
        <v>146</v>
      </c>
      <c r="D25" s="209"/>
      <c r="E25" s="167">
        <v>23</v>
      </c>
      <c r="F25" s="168">
        <f t="shared" si="2"/>
        <v>2.8155220957277512E-3</v>
      </c>
      <c r="G25" s="169">
        <v>932.7700000000001</v>
      </c>
      <c r="H25" s="170">
        <f t="shared" si="3"/>
        <v>6.0019924064117856E-3</v>
      </c>
    </row>
    <row r="26" spans="2:8" s="14" customFormat="1" ht="20.100000000000001" customHeight="1" x14ac:dyDescent="0.15">
      <c r="B26" s="223"/>
      <c r="C26" s="208" t="s">
        <v>147</v>
      </c>
      <c r="D26" s="209"/>
      <c r="E26" s="167">
        <v>1</v>
      </c>
      <c r="F26" s="168">
        <f t="shared" si="2"/>
        <v>1.2241400416207614E-4</v>
      </c>
      <c r="G26" s="169">
        <v>12.78</v>
      </c>
      <c r="H26" s="170">
        <f t="shared" si="3"/>
        <v>8.2234058721809884E-5</v>
      </c>
    </row>
    <row r="27" spans="2:8" s="14" customFormat="1" ht="20.100000000000001" customHeight="1" x14ac:dyDescent="0.15">
      <c r="B27" s="223"/>
      <c r="C27" s="208" t="s">
        <v>93</v>
      </c>
      <c r="D27" s="209"/>
      <c r="E27" s="167">
        <v>4411</v>
      </c>
      <c r="F27" s="168">
        <f t="shared" si="2"/>
        <v>0.53996817235891781</v>
      </c>
      <c r="G27" s="169">
        <v>25444.040000000005</v>
      </c>
      <c r="H27" s="170">
        <f t="shared" si="3"/>
        <v>0.16372196240063225</v>
      </c>
    </row>
    <row r="28" spans="2:8" s="14" customFormat="1" ht="20.100000000000001" customHeight="1" x14ac:dyDescent="0.15">
      <c r="B28" s="224"/>
      <c r="C28" s="208" t="s">
        <v>92</v>
      </c>
      <c r="D28" s="209"/>
      <c r="E28" s="171">
        <v>241</v>
      </c>
      <c r="F28" s="172">
        <f t="shared" si="2"/>
        <v>2.9501775003060351E-2</v>
      </c>
      <c r="G28" s="173">
        <v>19245.129999999997</v>
      </c>
      <c r="H28" s="174">
        <f t="shared" si="3"/>
        <v>0.12383451882072495</v>
      </c>
    </row>
    <row r="29" spans="2:8" s="14" customFormat="1" ht="20.100000000000001" customHeight="1" x14ac:dyDescent="0.15">
      <c r="B29" s="220" t="s">
        <v>83</v>
      </c>
      <c r="C29" s="216" t="s">
        <v>74</v>
      </c>
      <c r="D29" s="217"/>
      <c r="E29" s="175">
        <v>158</v>
      </c>
      <c r="F29" s="176">
        <f>E29/SUM(E$29:E$39)</f>
        <v>4.9144634525660966E-2</v>
      </c>
      <c r="G29" s="177">
        <v>23763.579999999998</v>
      </c>
      <c r="H29" s="178">
        <f>G29/SUM(G$29:G$39)</f>
        <v>3.0752265418533636E-2</v>
      </c>
    </row>
    <row r="30" spans="2:8" s="14" customFormat="1" ht="20.100000000000001" customHeight="1" x14ac:dyDescent="0.15">
      <c r="B30" s="221"/>
      <c r="C30" s="208" t="s">
        <v>75</v>
      </c>
      <c r="D30" s="209"/>
      <c r="E30" s="167">
        <v>7</v>
      </c>
      <c r="F30" s="168">
        <f t="shared" ref="F30:F40" si="4">E30/SUM(E$29:E$39)</f>
        <v>2.1772939346811821E-3</v>
      </c>
      <c r="G30" s="169">
        <v>987.05</v>
      </c>
      <c r="H30" s="170">
        <f t="shared" ref="H30:H40" si="5">G30/SUM(G$29:G$39)</f>
        <v>1.2773337847817384E-3</v>
      </c>
    </row>
    <row r="31" spans="2:8" s="14" customFormat="1" ht="20.100000000000001" customHeight="1" x14ac:dyDescent="0.15">
      <c r="B31" s="221"/>
      <c r="C31" s="208" t="s">
        <v>76</v>
      </c>
      <c r="D31" s="209"/>
      <c r="E31" s="167">
        <v>158</v>
      </c>
      <c r="F31" s="168">
        <f t="shared" si="4"/>
        <v>4.9144634525660966E-2</v>
      </c>
      <c r="G31" s="169">
        <v>24552.76</v>
      </c>
      <c r="H31" s="170">
        <f t="shared" si="5"/>
        <v>3.1773537163910313E-2</v>
      </c>
    </row>
    <row r="32" spans="2:8" s="14" customFormat="1" ht="20.100000000000001" customHeight="1" x14ac:dyDescent="0.15">
      <c r="B32" s="221"/>
      <c r="C32" s="208" t="s">
        <v>77</v>
      </c>
      <c r="D32" s="209"/>
      <c r="E32" s="167">
        <v>9</v>
      </c>
      <c r="F32" s="168">
        <f t="shared" si="4"/>
        <v>2.7993779160186624E-3</v>
      </c>
      <c r="G32" s="169">
        <v>462.01</v>
      </c>
      <c r="H32" s="170">
        <f t="shared" si="5"/>
        <v>5.9788357419280789E-4</v>
      </c>
    </row>
    <row r="33" spans="2:8" s="14" customFormat="1" ht="20.100000000000001" customHeight="1" x14ac:dyDescent="0.15">
      <c r="B33" s="221"/>
      <c r="C33" s="208" t="s">
        <v>78</v>
      </c>
      <c r="D33" s="209"/>
      <c r="E33" s="167">
        <v>625</v>
      </c>
      <c r="F33" s="168">
        <f t="shared" si="4"/>
        <v>0.19440124416796267</v>
      </c>
      <c r="G33" s="169">
        <v>135533.41000000003</v>
      </c>
      <c r="H33" s="170">
        <f t="shared" si="5"/>
        <v>0.17539273953667511</v>
      </c>
    </row>
    <row r="34" spans="2:8" s="14" customFormat="1" ht="20.100000000000001" customHeight="1" x14ac:dyDescent="0.15">
      <c r="B34" s="221"/>
      <c r="C34" s="208" t="s">
        <v>79</v>
      </c>
      <c r="D34" s="209"/>
      <c r="E34" s="167">
        <v>126</v>
      </c>
      <c r="F34" s="168">
        <f t="shared" si="4"/>
        <v>3.9191290824261274E-2</v>
      </c>
      <c r="G34" s="169">
        <v>8304.119999999999</v>
      </c>
      <c r="H34" s="170">
        <f t="shared" si="5"/>
        <v>1.074629758257609E-2</v>
      </c>
    </row>
    <row r="35" spans="2:8" s="14" customFormat="1" ht="20.100000000000001" customHeight="1" x14ac:dyDescent="0.15">
      <c r="B35" s="221"/>
      <c r="C35" s="208" t="s">
        <v>80</v>
      </c>
      <c r="D35" s="209"/>
      <c r="E35" s="167">
        <v>1935</v>
      </c>
      <c r="F35" s="168">
        <f t="shared" si="4"/>
        <v>0.60186625194401244</v>
      </c>
      <c r="G35" s="169">
        <v>529364.68000000005</v>
      </c>
      <c r="H35" s="170">
        <f t="shared" si="5"/>
        <v>0.68504674558955869</v>
      </c>
    </row>
    <row r="36" spans="2:8" s="14" customFormat="1" ht="20.100000000000001" customHeight="1" x14ac:dyDescent="0.15">
      <c r="B36" s="221"/>
      <c r="C36" s="208" t="s">
        <v>81</v>
      </c>
      <c r="D36" s="209"/>
      <c r="E36" s="167">
        <v>36</v>
      </c>
      <c r="F36" s="168">
        <f t="shared" si="4"/>
        <v>1.119751166407465E-2</v>
      </c>
      <c r="G36" s="169">
        <v>8509.2999999999993</v>
      </c>
      <c r="H36" s="170">
        <f t="shared" si="5"/>
        <v>1.1011819436546524E-2</v>
      </c>
    </row>
    <row r="37" spans="2:8" s="14" customFormat="1" ht="20.100000000000001" customHeight="1" x14ac:dyDescent="0.15">
      <c r="B37" s="221"/>
      <c r="C37" s="208" t="s">
        <v>82</v>
      </c>
      <c r="D37" s="209"/>
      <c r="E37" s="167">
        <v>28</v>
      </c>
      <c r="F37" s="168">
        <f t="shared" si="4"/>
        <v>8.7091757387247285E-3</v>
      </c>
      <c r="G37" s="169">
        <v>5871.98</v>
      </c>
      <c r="H37" s="170">
        <f t="shared" si="5"/>
        <v>7.5988839851706324E-3</v>
      </c>
    </row>
    <row r="38" spans="2:8" s="14" customFormat="1" ht="20.100000000000001" customHeight="1" x14ac:dyDescent="0.15">
      <c r="B38" s="221"/>
      <c r="C38" s="208" t="s">
        <v>148</v>
      </c>
      <c r="D38" s="209"/>
      <c r="E38" s="167">
        <v>83</v>
      </c>
      <c r="F38" s="168">
        <f t="shared" si="4"/>
        <v>2.5816485225505444E-2</v>
      </c>
      <c r="G38" s="169">
        <v>23913.9</v>
      </c>
      <c r="H38" s="170">
        <f t="shared" si="5"/>
        <v>3.0946793370033959E-2</v>
      </c>
    </row>
    <row r="39" spans="2:8" s="14" customFormat="1" ht="20.100000000000001" customHeight="1" x14ac:dyDescent="0.15">
      <c r="B39" s="221"/>
      <c r="C39" s="210" t="s">
        <v>94</v>
      </c>
      <c r="D39" s="211"/>
      <c r="E39" s="167">
        <v>50</v>
      </c>
      <c r="F39" s="168">
        <f t="shared" si="4"/>
        <v>1.5552099533437015E-2</v>
      </c>
      <c r="G39" s="169">
        <v>11479.630000000001</v>
      </c>
      <c r="H39" s="184">
        <f t="shared" si="5"/>
        <v>1.4855700558020353E-2</v>
      </c>
    </row>
    <row r="40" spans="2:8" s="14" customFormat="1" ht="20.100000000000001" customHeight="1" x14ac:dyDescent="0.15">
      <c r="B40" s="182"/>
      <c r="C40" s="218" t="s">
        <v>149</v>
      </c>
      <c r="D40" s="219"/>
      <c r="E40" s="167">
        <v>1062</v>
      </c>
      <c r="F40" s="185">
        <f t="shared" si="4"/>
        <v>0.33032659409020215</v>
      </c>
      <c r="G40" s="169">
        <v>127388.86000000002</v>
      </c>
      <c r="H40" s="172">
        <f t="shared" si="5"/>
        <v>0.16485294025918751</v>
      </c>
    </row>
    <row r="41" spans="2:8" s="14" customFormat="1" ht="20.100000000000001" customHeight="1" x14ac:dyDescent="0.15">
      <c r="B41" s="212" t="s">
        <v>95</v>
      </c>
      <c r="C41" s="216" t="s">
        <v>96</v>
      </c>
      <c r="D41" s="217"/>
      <c r="E41" s="175">
        <v>3699</v>
      </c>
      <c r="F41" s="176">
        <f>E41/SUM(E$41:E$44)</f>
        <v>0.53866317169069466</v>
      </c>
      <c r="G41" s="177">
        <v>1010823.2</v>
      </c>
      <c r="H41" s="178">
        <f>G41/SUM(G$41:G$44)</f>
        <v>0.50095752651683567</v>
      </c>
    </row>
    <row r="42" spans="2:8" s="14" customFormat="1" ht="20.100000000000001" customHeight="1" x14ac:dyDescent="0.15">
      <c r="B42" s="213"/>
      <c r="C42" s="208" t="s">
        <v>97</v>
      </c>
      <c r="D42" s="209"/>
      <c r="E42" s="167">
        <v>2674</v>
      </c>
      <c r="F42" s="168">
        <f t="shared" ref="F42:F44" si="6">E42/SUM(E$41:E$44)</f>
        <v>0.38939857288481139</v>
      </c>
      <c r="G42" s="169">
        <v>818767.1</v>
      </c>
      <c r="H42" s="170">
        <f t="shared" ref="H42:H44" si="7">G42/SUM(G$41:G$44)</f>
        <v>0.40577574912147113</v>
      </c>
    </row>
    <row r="43" spans="2:8" s="14" customFormat="1" ht="20.100000000000001" customHeight="1" x14ac:dyDescent="0.15">
      <c r="B43" s="214"/>
      <c r="C43" s="208" t="s">
        <v>150</v>
      </c>
      <c r="D43" s="209"/>
      <c r="E43" s="183">
        <v>281</v>
      </c>
      <c r="F43" s="168">
        <f t="shared" si="6"/>
        <v>4.0920343672637249E-2</v>
      </c>
      <c r="G43" s="169">
        <v>112370.32999999997</v>
      </c>
      <c r="H43" s="170">
        <f t="shared" si="7"/>
        <v>5.5690018363924142E-2</v>
      </c>
    </row>
    <row r="44" spans="2:8" s="14" customFormat="1" ht="20.100000000000001" customHeight="1" x14ac:dyDescent="0.15">
      <c r="B44" s="215"/>
      <c r="C44" s="218" t="s">
        <v>98</v>
      </c>
      <c r="D44" s="219"/>
      <c r="E44" s="171">
        <v>213</v>
      </c>
      <c r="F44" s="172">
        <f t="shared" si="6"/>
        <v>3.1017911751856708E-2</v>
      </c>
      <c r="G44" s="173">
        <v>75821.609999999986</v>
      </c>
      <c r="H44" s="174">
        <f t="shared" si="7"/>
        <v>3.7576705997769112E-2</v>
      </c>
    </row>
    <row r="45" spans="2:8" s="14" customFormat="1" ht="20.100000000000001" customHeight="1" x14ac:dyDescent="0.15">
      <c r="B45" s="205" t="s">
        <v>113</v>
      </c>
      <c r="C45" s="206"/>
      <c r="D45" s="207"/>
      <c r="E45" s="144">
        <f>SUM(E5:E44)</f>
        <v>50656</v>
      </c>
      <c r="F45" s="179">
        <f>E45/E$45</f>
        <v>1</v>
      </c>
      <c r="G45" s="180">
        <f>SUM(G5:G44)</f>
        <v>4991647.6099999994</v>
      </c>
      <c r="H45" s="181">
        <f>G45/G$45</f>
        <v>1</v>
      </c>
    </row>
    <row r="46" spans="2:8" s="14" customFormat="1" ht="20.100000000000001" customHeight="1" x14ac:dyDescent="0.15">
      <c r="B46" s="85"/>
      <c r="C46" s="85"/>
      <c r="D46" s="85"/>
      <c r="E46" s="86"/>
      <c r="F46" s="86"/>
      <c r="G46" s="87"/>
      <c r="H46" s="88"/>
    </row>
    <row r="47" spans="2:8" s="14" customFormat="1" ht="20.100000000000001" customHeight="1" x14ac:dyDescent="0.15"/>
    <row r="48" spans="2:8" s="14" customFormat="1" ht="20.100000000000001" customHeight="1" x14ac:dyDescent="0.15"/>
    <row r="49" s="14" customFormat="1" ht="20.100000000000001" customHeight="1" x14ac:dyDescent="0.15"/>
    <row r="50" s="14" customFormat="1" ht="20.100000000000001" customHeight="1" x14ac:dyDescent="0.15"/>
    <row r="51" s="14" customFormat="1" ht="20.100000000000001" customHeight="1" x14ac:dyDescent="0.15"/>
    <row r="52" s="14" customFormat="1" ht="20.100000000000001" customHeight="1" x14ac:dyDescent="0.15"/>
    <row r="53" s="14" customFormat="1" ht="20.100000000000001" customHeight="1" x14ac:dyDescent="0.15"/>
    <row r="54" s="14" customFormat="1" ht="20.100000000000001" customHeight="1" x14ac:dyDescent="0.15"/>
    <row r="55" s="14" customFormat="1" ht="20.100000000000001" customHeight="1" x14ac:dyDescent="0.15"/>
    <row r="56" s="14" customFormat="1" ht="20.100000000000001" customHeight="1" x14ac:dyDescent="0.15"/>
    <row r="57" s="14" customFormat="1" ht="20.100000000000001" customHeight="1" x14ac:dyDescent="0.15"/>
    <row r="58" s="14" customFormat="1" ht="20.100000000000001" customHeight="1" x14ac:dyDescent="0.15"/>
    <row r="59" s="14" customFormat="1" ht="20.100000000000001" customHeight="1" x14ac:dyDescent="0.15"/>
    <row r="60" s="14" customFormat="1" ht="20.100000000000001" customHeight="1" x14ac:dyDescent="0.15"/>
    <row r="61" s="14" customFormat="1" ht="20.100000000000001" customHeight="1" x14ac:dyDescent="0.15"/>
    <row r="62" s="14" customFormat="1" ht="20.100000000000001" customHeight="1" x14ac:dyDescent="0.15"/>
    <row r="63" s="14" customFormat="1" ht="20.100000000000001" customHeight="1" x14ac:dyDescent="0.15"/>
    <row r="64" s="14" customFormat="1" ht="20.100000000000001" customHeight="1" x14ac:dyDescent="0.15"/>
    <row r="65" s="14" customFormat="1" ht="20.100000000000001" customHeight="1" x14ac:dyDescent="0.15"/>
    <row r="66" s="14" customFormat="1" ht="20.100000000000001" customHeight="1" x14ac:dyDescent="0.15"/>
    <row r="67" s="14" customFormat="1" ht="20.100000000000001" customHeight="1" x14ac:dyDescent="0.15"/>
    <row r="68" s="14" customFormat="1" ht="20.100000000000001" customHeight="1" x14ac:dyDescent="0.15"/>
    <row r="69" s="14" customFormat="1" ht="20.100000000000001" customHeight="1" x14ac:dyDescent="0.15"/>
    <row r="70" s="14" customFormat="1" ht="20.100000000000001" customHeight="1" x14ac:dyDescent="0.15"/>
    <row r="71" s="14" customFormat="1" ht="20.100000000000001" customHeight="1" x14ac:dyDescent="0.15"/>
    <row r="72" s="14" customFormat="1" ht="20.100000000000001" customHeight="1" x14ac:dyDescent="0.15"/>
    <row r="73" s="14" customFormat="1" ht="20.100000000000001" customHeight="1" x14ac:dyDescent="0.15"/>
    <row r="74" s="14" customFormat="1" ht="20.100000000000001" customHeight="1" x14ac:dyDescent="0.15"/>
    <row r="75" s="14" customFormat="1" ht="20.100000000000001" customHeight="1" x14ac:dyDescent="0.15"/>
    <row r="76" s="14" customFormat="1" ht="20.100000000000001" customHeight="1" x14ac:dyDescent="0.15"/>
    <row r="77" s="14" customFormat="1" ht="20.100000000000001" customHeight="1" x14ac:dyDescent="0.15"/>
    <row r="78" s="14" customFormat="1" ht="20.100000000000001" customHeight="1" x14ac:dyDescent="0.15"/>
    <row r="79" s="14" customFormat="1" ht="20.100000000000001" customHeight="1" x14ac:dyDescent="0.15"/>
    <row r="80" s="14" customFormat="1" ht="20.100000000000001" customHeight="1" x14ac:dyDescent="0.15"/>
    <row r="81" s="14" customFormat="1" ht="20.100000000000001" customHeight="1" x14ac:dyDescent="0.15"/>
    <row r="82" s="14" customFormat="1" ht="20.100000000000001" customHeight="1" x14ac:dyDescent="0.15"/>
    <row r="83" s="14" customFormat="1" ht="20.100000000000001" customHeight="1" x14ac:dyDescent="0.15"/>
    <row r="84" s="14" customFormat="1" ht="20.100000000000001" customHeight="1" x14ac:dyDescent="0.15"/>
    <row r="85" s="14" customFormat="1" ht="20.100000000000001" customHeight="1" x14ac:dyDescent="0.15"/>
    <row r="86" s="14" customFormat="1" ht="20.100000000000001" customHeight="1" x14ac:dyDescent="0.15"/>
    <row r="87" s="14" customFormat="1" ht="20.100000000000001" customHeight="1" x14ac:dyDescent="0.15"/>
    <row r="88" s="14" customFormat="1" ht="20.100000000000001" customHeight="1" x14ac:dyDescent="0.15"/>
    <row r="89" s="14" customFormat="1" ht="20.100000000000001" customHeight="1" x14ac:dyDescent="0.15"/>
    <row r="90" s="14" customFormat="1" ht="20.100000000000001" customHeight="1" x14ac:dyDescent="0.15"/>
    <row r="91" s="14" customFormat="1" ht="20.100000000000001" customHeight="1" x14ac:dyDescent="0.15"/>
    <row r="92" s="14" customFormat="1" ht="20.100000000000001" customHeight="1" x14ac:dyDescent="0.15"/>
    <row r="93" s="14" customFormat="1" ht="20.100000000000001" customHeight="1" x14ac:dyDescent="0.15"/>
    <row r="94" s="14" customFormat="1" ht="20.100000000000001" customHeight="1" x14ac:dyDescent="0.15"/>
    <row r="95" s="14" customFormat="1" ht="20.100000000000001" customHeight="1" x14ac:dyDescent="0.15"/>
    <row r="96" s="14" customFormat="1" ht="20.100000000000001" customHeight="1" x14ac:dyDescent="0.15"/>
    <row r="97" s="14" customFormat="1" ht="20.100000000000001" customHeight="1" x14ac:dyDescent="0.15"/>
    <row r="98" s="14" customFormat="1" ht="20.100000000000001" customHeight="1" x14ac:dyDescent="0.15"/>
    <row r="99" s="14" customFormat="1" ht="20.100000000000001" customHeight="1" x14ac:dyDescent="0.15"/>
    <row r="100" s="14" customFormat="1" ht="20.100000000000001" customHeight="1" x14ac:dyDescent="0.15"/>
    <row r="101" s="14" customFormat="1" ht="20.100000000000001" customHeight="1" x14ac:dyDescent="0.15"/>
    <row r="102" s="14" customFormat="1" ht="20.100000000000001" customHeight="1" x14ac:dyDescent="0.15"/>
    <row r="103" s="14" customFormat="1" ht="20.100000000000001" customHeight="1" x14ac:dyDescent="0.15"/>
    <row r="104" s="14" customFormat="1" ht="20.100000000000001" customHeight="1" x14ac:dyDescent="0.15"/>
    <row r="105" s="14" customFormat="1" ht="20.100000000000001" customHeight="1" x14ac:dyDescent="0.15"/>
    <row r="106" s="14" customFormat="1" ht="20.100000000000001" customHeight="1" x14ac:dyDescent="0.15"/>
  </sheetData>
  <mergeCells count="50">
    <mergeCell ref="C43:D43"/>
    <mergeCell ref="C14:D14"/>
    <mergeCell ref="C26:D26"/>
    <mergeCell ref="C38:D38"/>
    <mergeCell ref="C40:D40"/>
    <mergeCell ref="C16:D16"/>
    <mergeCell ref="H3:H4"/>
    <mergeCell ref="B5:B16"/>
    <mergeCell ref="C5:D5"/>
    <mergeCell ref="C6:D6"/>
    <mergeCell ref="C7:D7"/>
    <mergeCell ref="C8:D8"/>
    <mergeCell ref="B3:D4"/>
    <mergeCell ref="E3:E4"/>
    <mergeCell ref="F3:F4"/>
    <mergeCell ref="G3:G4"/>
    <mergeCell ref="C9:D9"/>
    <mergeCell ref="C10:D10"/>
    <mergeCell ref="C11:D11"/>
    <mergeCell ref="C13:D13"/>
    <mergeCell ref="C15:D15"/>
    <mergeCell ref="C12:D12"/>
    <mergeCell ref="B17:B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7:D27"/>
    <mergeCell ref="C28:D28"/>
    <mergeCell ref="B45:D45"/>
    <mergeCell ref="C35:D35"/>
    <mergeCell ref="C36:D36"/>
    <mergeCell ref="C37:D37"/>
    <mergeCell ref="C39:D39"/>
    <mergeCell ref="B41:B44"/>
    <mergeCell ref="C41:D41"/>
    <mergeCell ref="C42:D42"/>
    <mergeCell ref="C44:D44"/>
    <mergeCell ref="B29:B39"/>
    <mergeCell ref="C29:D29"/>
    <mergeCell ref="C30:D30"/>
    <mergeCell ref="C31:D31"/>
    <mergeCell ref="C32:D32"/>
    <mergeCell ref="C33:D33"/>
    <mergeCell ref="C34:D34"/>
  </mergeCells>
  <phoneticPr fontId="2"/>
  <pageMargins left="0.7" right="0.7" top="0.75" bottom="0.75" header="0.3" footer="0.3"/>
  <pageSetup paperSize="9" scale="46" orientation="portrait" r:id="rId1"/>
  <rowBreaks count="1" manualBreakCount="1">
    <brk id="45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50"/>
  <sheetViews>
    <sheetView zoomScaleNormal="100" workbookViewId="0"/>
  </sheetViews>
  <sheetFormatPr defaultRowHeight="13.5" x14ac:dyDescent="0.15"/>
  <cols>
    <col min="4" max="7" width="9.125" bestFit="1" customWidth="1"/>
    <col min="8" max="8" width="10.625" bestFit="1" customWidth="1"/>
    <col min="11" max="11" width="11.75" bestFit="1" customWidth="1"/>
    <col min="13" max="13" width="9.125" bestFit="1" customWidth="1"/>
  </cols>
  <sheetData>
    <row r="1" spans="1:13" s="14" customFormat="1" ht="20.100000000000001" customHeight="1" x14ac:dyDescent="0.15">
      <c r="A1" s="13" t="s">
        <v>143</v>
      </c>
    </row>
    <row r="2" spans="1:13" s="14" customFormat="1" ht="20.100000000000001" customHeight="1" x14ac:dyDescent="0.15"/>
    <row r="3" spans="1:13" s="14" customFormat="1" ht="31.5" customHeight="1" x14ac:dyDescent="0.15">
      <c r="B3" s="244" t="s">
        <v>58</v>
      </c>
      <c r="C3" s="245"/>
      <c r="D3" s="136" t="s">
        <v>60</v>
      </c>
      <c r="E3" s="137" t="s">
        <v>63</v>
      </c>
      <c r="F3" s="137" t="s">
        <v>64</v>
      </c>
      <c r="G3" s="138" t="s">
        <v>61</v>
      </c>
      <c r="H3" s="139" t="s">
        <v>62</v>
      </c>
    </row>
    <row r="4" spans="1:13" s="14" customFormat="1" ht="20.100000000000001" customHeight="1" x14ac:dyDescent="0.15">
      <c r="B4" s="242" t="s">
        <v>27</v>
      </c>
      <c r="C4" s="243"/>
      <c r="D4" s="62">
        <v>3153</v>
      </c>
      <c r="E4" s="67">
        <v>58108.180000000008</v>
      </c>
      <c r="F4" s="67">
        <f>E4*1000/D4</f>
        <v>18429.489375198227</v>
      </c>
      <c r="G4" s="67">
        <v>50030</v>
      </c>
      <c r="H4" s="63">
        <f>F4/G4</f>
        <v>0.36836876624421799</v>
      </c>
      <c r="K4" s="14">
        <f>D4*G4</f>
        <v>157744590</v>
      </c>
      <c r="L4" s="14" t="s">
        <v>27</v>
      </c>
      <c r="M4" s="24">
        <f>G4-F4</f>
        <v>31600.510624801773</v>
      </c>
    </row>
    <row r="5" spans="1:13" s="14" customFormat="1" ht="20.100000000000001" customHeight="1" x14ac:dyDescent="0.15">
      <c r="B5" s="238" t="s">
        <v>28</v>
      </c>
      <c r="C5" s="239"/>
      <c r="D5" s="64">
        <v>3359</v>
      </c>
      <c r="E5" s="68">
        <v>97301.87999999999</v>
      </c>
      <c r="F5" s="68">
        <f t="shared" ref="F5:F13" si="0">E5*1000/D5</f>
        <v>28967.514141113421</v>
      </c>
      <c r="G5" s="68">
        <v>104730</v>
      </c>
      <c r="H5" s="65">
        <f t="shared" ref="H5:H10" si="1">F5/G5</f>
        <v>0.27659232446398757</v>
      </c>
      <c r="K5" s="14">
        <f t="shared" ref="K5:K10" si="2">D5*G5</f>
        <v>351788070</v>
      </c>
      <c r="L5" s="14" t="s">
        <v>28</v>
      </c>
      <c r="M5" s="24">
        <f t="shared" ref="M5:M10" si="3">G5-F5</f>
        <v>75762.485858886575</v>
      </c>
    </row>
    <row r="6" spans="1:13" s="14" customFormat="1" ht="20.100000000000001" customHeight="1" x14ac:dyDescent="0.15">
      <c r="B6" s="238" t="s">
        <v>29</v>
      </c>
      <c r="C6" s="239"/>
      <c r="D6" s="64">
        <v>6239</v>
      </c>
      <c r="E6" s="68">
        <v>570763.00000000012</v>
      </c>
      <c r="F6" s="68">
        <f t="shared" si="0"/>
        <v>91483.090238820339</v>
      </c>
      <c r="G6" s="68">
        <v>166920</v>
      </c>
      <c r="H6" s="65">
        <f t="shared" si="1"/>
        <v>0.54806548190043336</v>
      </c>
      <c r="K6" s="14">
        <f t="shared" si="2"/>
        <v>1041413880</v>
      </c>
      <c r="L6" s="14" t="s">
        <v>29</v>
      </c>
      <c r="M6" s="24">
        <f t="shared" si="3"/>
        <v>75436.909761179661</v>
      </c>
    </row>
    <row r="7" spans="1:13" s="14" customFormat="1" ht="20.100000000000001" customHeight="1" x14ac:dyDescent="0.15">
      <c r="B7" s="238" t="s">
        <v>30</v>
      </c>
      <c r="C7" s="239"/>
      <c r="D7" s="64">
        <v>3716</v>
      </c>
      <c r="E7" s="68">
        <v>433659.45000000007</v>
      </c>
      <c r="F7" s="68">
        <f t="shared" si="0"/>
        <v>116700.60548977397</v>
      </c>
      <c r="G7" s="68">
        <v>196160</v>
      </c>
      <c r="H7" s="65">
        <f t="shared" si="1"/>
        <v>0.59492559894868458</v>
      </c>
      <c r="K7" s="14">
        <f t="shared" si="2"/>
        <v>728930560</v>
      </c>
      <c r="L7" s="14" t="s">
        <v>30</v>
      </c>
      <c r="M7" s="24">
        <f t="shared" si="3"/>
        <v>79459.394510226033</v>
      </c>
    </row>
    <row r="8" spans="1:13" s="14" customFormat="1" ht="20.100000000000001" customHeight="1" x14ac:dyDescent="0.15">
      <c r="B8" s="238" t="s">
        <v>31</v>
      </c>
      <c r="C8" s="239"/>
      <c r="D8" s="64">
        <v>2312</v>
      </c>
      <c r="E8" s="68">
        <v>347242.2</v>
      </c>
      <c r="F8" s="68">
        <f t="shared" si="0"/>
        <v>150191.26297577855</v>
      </c>
      <c r="G8" s="68">
        <v>269310</v>
      </c>
      <c r="H8" s="65">
        <f t="shared" si="1"/>
        <v>0.55768914253380319</v>
      </c>
      <c r="K8" s="14">
        <f t="shared" si="2"/>
        <v>622644720</v>
      </c>
      <c r="L8" s="14" t="s">
        <v>31</v>
      </c>
      <c r="M8" s="24">
        <f t="shared" si="3"/>
        <v>119118.73702422145</v>
      </c>
    </row>
    <row r="9" spans="1:13" s="14" customFormat="1" ht="20.100000000000001" customHeight="1" x14ac:dyDescent="0.15">
      <c r="B9" s="238" t="s">
        <v>32</v>
      </c>
      <c r="C9" s="239"/>
      <c r="D9" s="64">
        <v>2002</v>
      </c>
      <c r="E9" s="68">
        <v>363518.13999999978</v>
      </c>
      <c r="F9" s="68">
        <f t="shared" si="0"/>
        <v>181577.4925074924</v>
      </c>
      <c r="G9" s="68">
        <v>308060</v>
      </c>
      <c r="H9" s="65">
        <f t="shared" si="1"/>
        <v>0.58942249077287667</v>
      </c>
      <c r="K9" s="14">
        <f t="shared" si="2"/>
        <v>616736120</v>
      </c>
      <c r="L9" s="14" t="s">
        <v>32</v>
      </c>
      <c r="M9" s="24">
        <f t="shared" si="3"/>
        <v>126482.5074925076</v>
      </c>
    </row>
    <row r="10" spans="1:13" s="14" customFormat="1" ht="20.100000000000001" customHeight="1" x14ac:dyDescent="0.15">
      <c r="B10" s="240" t="s">
        <v>33</v>
      </c>
      <c r="C10" s="241"/>
      <c r="D10" s="72">
        <v>998</v>
      </c>
      <c r="E10" s="73">
        <v>203141.24000000005</v>
      </c>
      <c r="F10" s="73">
        <f t="shared" si="0"/>
        <v>203548.33667334676</v>
      </c>
      <c r="G10" s="73">
        <v>360650</v>
      </c>
      <c r="H10" s="75">
        <f t="shared" si="1"/>
        <v>0.56439300339206089</v>
      </c>
      <c r="K10" s="14">
        <f t="shared" si="2"/>
        <v>359928700</v>
      </c>
      <c r="L10" s="14" t="s">
        <v>33</v>
      </c>
      <c r="M10" s="24">
        <f t="shared" si="3"/>
        <v>157101.66332665324</v>
      </c>
    </row>
    <row r="11" spans="1:13" s="14" customFormat="1" ht="20.100000000000001" customHeight="1" x14ac:dyDescent="0.15">
      <c r="B11" s="242" t="s">
        <v>65</v>
      </c>
      <c r="C11" s="243"/>
      <c r="D11" s="62">
        <f>SUM(D4:D5)</f>
        <v>6512</v>
      </c>
      <c r="E11" s="67">
        <f>SUM(E4:E5)</f>
        <v>155410.06</v>
      </c>
      <c r="F11" s="67">
        <f t="shared" si="0"/>
        <v>23865.181203931203</v>
      </c>
      <c r="G11" s="82"/>
      <c r="H11" s="63">
        <f>SUM(E4:E5)*1000/SUM(K4:K5)</f>
        <v>0.3050051001637461</v>
      </c>
    </row>
    <row r="12" spans="1:13" s="14" customFormat="1" ht="20.100000000000001" customHeight="1" x14ac:dyDescent="0.15">
      <c r="B12" s="240" t="s">
        <v>59</v>
      </c>
      <c r="C12" s="241"/>
      <c r="D12" s="66">
        <f>SUM(D6:D10)</f>
        <v>15267</v>
      </c>
      <c r="E12" s="78">
        <f>SUM(E6:E10)</f>
        <v>1918324.03</v>
      </c>
      <c r="F12" s="69">
        <f t="shared" si="0"/>
        <v>125651.66895919303</v>
      </c>
      <c r="G12" s="83"/>
      <c r="H12" s="70">
        <f>SUM(E6:E10)*1000/SUM(K6:K10)</f>
        <v>0.5692940703662398</v>
      </c>
    </row>
    <row r="13" spans="1:13" s="14" customFormat="1" ht="20.100000000000001" customHeight="1" x14ac:dyDescent="0.15">
      <c r="B13" s="244" t="s">
        <v>66</v>
      </c>
      <c r="C13" s="245"/>
      <c r="D13" s="71">
        <f>SUM(D11:D12)</f>
        <v>21779</v>
      </c>
      <c r="E13" s="79">
        <f>SUM(E11:E12)</f>
        <v>2073734.09</v>
      </c>
      <c r="F13" s="74">
        <f t="shared" si="0"/>
        <v>95217.139905413467</v>
      </c>
      <c r="G13" s="77"/>
      <c r="H13" s="76">
        <f>SUM(E4:E10)*1000/SUM(K4:K10)</f>
        <v>0.53457961228697159</v>
      </c>
    </row>
    <row r="14" spans="1:13" s="14" customFormat="1" ht="20.100000000000001" customHeight="1" x14ac:dyDescent="0.15"/>
    <row r="15" spans="1:13" s="14" customFormat="1" ht="20.100000000000001" customHeight="1" x14ac:dyDescent="0.15"/>
    <row r="16" spans="1:13" s="14" customFormat="1" ht="20.100000000000001" customHeight="1" x14ac:dyDescent="0.15"/>
    <row r="17" s="14" customFormat="1" ht="20.100000000000001" customHeight="1" x14ac:dyDescent="0.15"/>
    <row r="18" s="14" customFormat="1" ht="20.100000000000001" customHeight="1" x14ac:dyDescent="0.15"/>
    <row r="19" s="14" customFormat="1" ht="20.100000000000001" customHeight="1" x14ac:dyDescent="0.15"/>
    <row r="20" s="14" customFormat="1" ht="20.100000000000001" customHeight="1" x14ac:dyDescent="0.15"/>
    <row r="21" s="14" customFormat="1" ht="20.100000000000001" customHeight="1" x14ac:dyDescent="0.15"/>
    <row r="22" s="14" customFormat="1" ht="20.100000000000001" customHeight="1" x14ac:dyDescent="0.15"/>
    <row r="23" s="14" customFormat="1" ht="20.100000000000001" customHeight="1" x14ac:dyDescent="0.15"/>
    <row r="24" s="14" customFormat="1" ht="20.100000000000001" customHeight="1" x14ac:dyDescent="0.15"/>
    <row r="25" s="14" customFormat="1" ht="20.100000000000001" customHeight="1" x14ac:dyDescent="0.15"/>
    <row r="26" s="14" customFormat="1" ht="20.100000000000001" customHeight="1" x14ac:dyDescent="0.15"/>
    <row r="27" s="14" customFormat="1" ht="20.100000000000001" customHeight="1" x14ac:dyDescent="0.15"/>
    <row r="28" s="14" customFormat="1" ht="20.100000000000001" customHeight="1" x14ac:dyDescent="0.15"/>
    <row r="29" s="14" customFormat="1" ht="20.100000000000001" customHeight="1" x14ac:dyDescent="0.15"/>
    <row r="30" s="14" customFormat="1" ht="20.100000000000001" customHeight="1" x14ac:dyDescent="0.15"/>
    <row r="31" s="14" customFormat="1" ht="20.100000000000001" customHeight="1" x14ac:dyDescent="0.15"/>
    <row r="32" s="14" customFormat="1" ht="20.100000000000001" customHeight="1" x14ac:dyDescent="0.15"/>
    <row r="33" s="14" customFormat="1" ht="20.100000000000001" customHeight="1" x14ac:dyDescent="0.15"/>
    <row r="34" s="14" customFormat="1" ht="20.100000000000001" customHeight="1" x14ac:dyDescent="0.15"/>
    <row r="35" s="14" customFormat="1" ht="20.100000000000001" customHeight="1" x14ac:dyDescent="0.15"/>
    <row r="36" s="14" customFormat="1" ht="20.100000000000001" customHeight="1" x14ac:dyDescent="0.15"/>
    <row r="37" s="14" customFormat="1" ht="20.100000000000001" customHeight="1" x14ac:dyDescent="0.15"/>
    <row r="38" s="14" customFormat="1" ht="20.100000000000001" customHeight="1" x14ac:dyDescent="0.15"/>
    <row r="39" s="14" customFormat="1" ht="20.100000000000001" customHeight="1" x14ac:dyDescent="0.15"/>
    <row r="40" s="14" customFormat="1" ht="20.100000000000001" customHeight="1" x14ac:dyDescent="0.15"/>
    <row r="41" s="14" customFormat="1" ht="20.100000000000001" customHeight="1" x14ac:dyDescent="0.15"/>
    <row r="42" s="14" customFormat="1" ht="20.100000000000001" customHeight="1" x14ac:dyDescent="0.15"/>
    <row r="43" s="14" customFormat="1" ht="20.100000000000001" customHeight="1" x14ac:dyDescent="0.15"/>
    <row r="44" s="14" customFormat="1" ht="20.100000000000001" customHeight="1" x14ac:dyDescent="0.15"/>
    <row r="45" s="14" customFormat="1" ht="20.100000000000001" customHeight="1" x14ac:dyDescent="0.15"/>
    <row r="46" s="14" customFormat="1" ht="20.100000000000001" customHeight="1" x14ac:dyDescent="0.15"/>
    <row r="47" s="14" customFormat="1" ht="20.100000000000001" customHeight="1" x14ac:dyDescent="0.15"/>
    <row r="48" s="14" customFormat="1" ht="20.100000000000001" customHeight="1" x14ac:dyDescent="0.15"/>
    <row r="49" s="14" customFormat="1" ht="20.100000000000001" customHeight="1" x14ac:dyDescent="0.15"/>
    <row r="50" s="14" customFormat="1" ht="20.100000000000001" customHeight="1" x14ac:dyDescent="0.15"/>
  </sheetData>
  <mergeCells count="11">
    <mergeCell ref="B8:C8"/>
    <mergeCell ref="B3:C3"/>
    <mergeCell ref="B4:C4"/>
    <mergeCell ref="B5:C5"/>
    <mergeCell ref="B6:C6"/>
    <mergeCell ref="B7:C7"/>
    <mergeCell ref="B9:C9"/>
    <mergeCell ref="B10:C10"/>
    <mergeCell ref="B11:C11"/>
    <mergeCell ref="B12:C12"/>
    <mergeCell ref="B13:C13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09月状況（表紙）</vt:lpstr>
      <vt:lpstr>人口統計</vt:lpstr>
      <vt:lpstr>認定者数（2-1.2）</vt:lpstr>
      <vt:lpstr>給付状況（3-1）</vt:lpstr>
      <vt:lpstr>給付状況（3-2）</vt:lpstr>
      <vt:lpstr>給付状況（3-3）</vt:lpstr>
      <vt:lpstr>'09月状況（表紙）'!Print_Area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'認定者数（2-1.2）'!Print_Area</vt:lpstr>
    </vt:vector>
  </TitlesOfParts>
  <Company>FM-USER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松永 達朗</cp:lastModifiedBy>
  <cp:lastPrinted>2018-11-09T01:45:55Z</cp:lastPrinted>
  <dcterms:created xsi:type="dcterms:W3CDTF">2003-07-11T02:30:35Z</dcterms:created>
  <dcterms:modified xsi:type="dcterms:W3CDTF">2021-02-01T05:38:47Z</dcterms:modified>
</cp:coreProperties>
</file>