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drawings/drawing6.xml" ContentType="application/vnd.openxmlformats-officedocument.drawingml.chartshapes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月次統計報告\2020年10月報告書\"/>
    </mc:Choice>
  </mc:AlternateContent>
  <bookViews>
    <workbookView xWindow="-915" yWindow="5130" windowWidth="15480" windowHeight="6480"/>
  </bookViews>
  <sheets>
    <sheet name="10月状況（表紙）" sheetId="6" r:id="rId1"/>
    <sheet name="人口統計" sheetId="9" r:id="rId2"/>
    <sheet name="認定者数（2-1.2）" sheetId="10" r:id="rId3"/>
    <sheet name="給付状況（3-1）" sheetId="11" r:id="rId4"/>
    <sheet name="給付状況（3-2）" sheetId="12" r:id="rId5"/>
    <sheet name="給付状況（3-3）" sheetId="13" r:id="rId6"/>
  </sheets>
  <definedNames>
    <definedName name="_xlnm.Print_Area" localSheetId="0">'10月状況（表紙）'!$A$1:$L$45</definedName>
    <definedName name="_xlnm.Print_Area" localSheetId="3">'給付状況（3-1）'!$A$1:$K$47</definedName>
    <definedName name="_xlnm.Print_Area" localSheetId="4">'給付状況（3-2）'!$A$1:$H$86</definedName>
    <definedName name="_xlnm.Print_Area" localSheetId="5">'給付状況（3-3）'!$A$1:$I$39</definedName>
    <definedName name="_xlnm.Print_Area" localSheetId="1">人口統計!$A$1:$I$39</definedName>
    <definedName name="_xlnm.Print_Area" localSheetId="2">'認定者数（2-1.2）'!$A$1:$L$45</definedName>
  </definedNames>
  <calcPr calcId="152511"/>
</workbook>
</file>

<file path=xl/calcChain.xml><?xml version="1.0" encoding="utf-8"?>
<calcChain xmlns="http://schemas.openxmlformats.org/spreadsheetml/2006/main">
  <c r="H12" i="12" l="1"/>
  <c r="F12" i="12"/>
  <c r="H43" i="12" l="1"/>
  <c r="F43" i="12"/>
  <c r="H40" i="12"/>
  <c r="H38" i="12"/>
  <c r="F40" i="12"/>
  <c r="F38" i="12"/>
  <c r="H26" i="12"/>
  <c r="F26" i="12"/>
  <c r="H14" i="12"/>
  <c r="F14" i="12"/>
  <c r="K6" i="10" l="1"/>
  <c r="G45" i="12" l="1"/>
  <c r="K4" i="13" l="1"/>
  <c r="H44" i="12"/>
  <c r="H42" i="12"/>
  <c r="H41" i="12"/>
  <c r="F44" i="12"/>
  <c r="F42" i="12"/>
  <c r="F41" i="12"/>
  <c r="H39" i="12"/>
  <c r="H37" i="12"/>
  <c r="H36" i="12"/>
  <c r="H35" i="12"/>
  <c r="H34" i="12"/>
  <c r="H33" i="12"/>
  <c r="H32" i="12"/>
  <c r="H31" i="12"/>
  <c r="H30" i="12"/>
  <c r="H29" i="12"/>
  <c r="F39" i="12"/>
  <c r="F37" i="12"/>
  <c r="F36" i="12"/>
  <c r="F35" i="12"/>
  <c r="F34" i="12"/>
  <c r="F33" i="12"/>
  <c r="F32" i="12"/>
  <c r="F31" i="12"/>
  <c r="F30" i="12"/>
  <c r="F29" i="12"/>
  <c r="H28" i="12"/>
  <c r="H27" i="12"/>
  <c r="H25" i="12"/>
  <c r="H24" i="12"/>
  <c r="H23" i="12"/>
  <c r="H22" i="12"/>
  <c r="H21" i="12"/>
  <c r="H20" i="12"/>
  <c r="H19" i="12"/>
  <c r="H18" i="12"/>
  <c r="H17" i="12"/>
  <c r="F28" i="12"/>
  <c r="F27" i="12"/>
  <c r="F25" i="12"/>
  <c r="F24" i="12"/>
  <c r="F23" i="12"/>
  <c r="F22" i="12"/>
  <c r="F21" i="12"/>
  <c r="F20" i="12"/>
  <c r="F19" i="12"/>
  <c r="F18" i="12"/>
  <c r="F17" i="12"/>
  <c r="H16" i="12"/>
  <c r="H15" i="12"/>
  <c r="H13" i="12"/>
  <c r="H11" i="12"/>
  <c r="H10" i="12"/>
  <c r="H9" i="12"/>
  <c r="H8" i="12"/>
  <c r="H7" i="12"/>
  <c r="H6" i="12"/>
  <c r="H5" i="12"/>
  <c r="F16" i="12"/>
  <c r="F15" i="12"/>
  <c r="F13" i="12"/>
  <c r="F11" i="12"/>
  <c r="F10" i="12"/>
  <c r="F9" i="12"/>
  <c r="F8" i="12"/>
  <c r="F7" i="12"/>
  <c r="F6" i="12"/>
  <c r="F5" i="12"/>
  <c r="Q37" i="11"/>
  <c r="P37" i="11"/>
  <c r="O37" i="11"/>
  <c r="N37" i="11"/>
  <c r="Q36" i="11"/>
  <c r="P36" i="11"/>
  <c r="O36" i="11"/>
  <c r="N36" i="11"/>
  <c r="Q35" i="11"/>
  <c r="P35" i="11"/>
  <c r="O35" i="11"/>
  <c r="N35" i="11"/>
  <c r="Q34" i="11"/>
  <c r="P34" i="11"/>
  <c r="O34" i="11"/>
  <c r="N34" i="11"/>
  <c r="Q33" i="11"/>
  <c r="P33" i="11"/>
  <c r="O33" i="11"/>
  <c r="N33" i="11"/>
  <c r="Q32" i="11"/>
  <c r="P32" i="11"/>
  <c r="O32" i="11"/>
  <c r="N32" i="11"/>
  <c r="Q31" i="11"/>
  <c r="P31" i="11"/>
  <c r="O31" i="11"/>
  <c r="N31" i="11"/>
  <c r="Q30" i="11"/>
  <c r="P30" i="11"/>
  <c r="O30" i="11"/>
  <c r="N30" i="11"/>
  <c r="Q29" i="11"/>
  <c r="P29" i="11"/>
  <c r="O29" i="11"/>
  <c r="N29" i="11"/>
  <c r="S5" i="11"/>
  <c r="S7" i="11"/>
  <c r="S9" i="11"/>
  <c r="S11" i="11"/>
  <c r="Q13" i="11"/>
  <c r="R13" i="11"/>
  <c r="R6" i="11" s="1"/>
  <c r="M5" i="11"/>
  <c r="Q12" i="11" l="1"/>
  <c r="Q6" i="11"/>
  <c r="R8" i="11"/>
  <c r="R14" i="11"/>
  <c r="R10" i="11"/>
  <c r="Q8" i="11"/>
  <c r="Q14" i="11"/>
  <c r="R12" i="11"/>
  <c r="Q10" i="11"/>
  <c r="S13" i="11"/>
  <c r="Q24" i="11" l="1"/>
  <c r="O24" i="11"/>
  <c r="P24" i="11"/>
  <c r="O17" i="11"/>
  <c r="N24" i="11"/>
  <c r="O21" i="11"/>
  <c r="N18" i="11"/>
  <c r="N17" i="11"/>
  <c r="O19" i="11" l="1"/>
  <c r="Q16" i="11"/>
  <c r="Q19" i="11"/>
  <c r="P22" i="11"/>
  <c r="Q20" i="11"/>
  <c r="O16" i="11"/>
  <c r="N16" i="11"/>
  <c r="N22" i="11"/>
  <c r="Q22" i="11"/>
  <c r="N20" i="11"/>
  <c r="Q23" i="11"/>
  <c r="Q17" i="11"/>
  <c r="P16" i="11"/>
  <c r="P19" i="11"/>
  <c r="P17" i="11"/>
  <c r="O22" i="11"/>
  <c r="O20" i="11"/>
  <c r="N19" i="11"/>
  <c r="P18" i="11"/>
  <c r="Q18" i="11"/>
  <c r="O23" i="11"/>
  <c r="O18" i="11"/>
  <c r="N23" i="11"/>
  <c r="P20" i="11"/>
  <c r="Q21" i="11"/>
  <c r="P21" i="11"/>
  <c r="N21" i="11"/>
  <c r="P23" i="11"/>
  <c r="E12" i="13" l="1"/>
  <c r="D12" i="13"/>
  <c r="E11" i="13"/>
  <c r="D11" i="13"/>
  <c r="K10" i="13"/>
  <c r="F10" i="13"/>
  <c r="K9" i="13"/>
  <c r="F9" i="13"/>
  <c r="K8" i="13"/>
  <c r="F8" i="13"/>
  <c r="M8" i="13" s="1"/>
  <c r="K7" i="13"/>
  <c r="F7" i="13"/>
  <c r="K6" i="13"/>
  <c r="F6" i="13"/>
  <c r="K5" i="13"/>
  <c r="F5" i="13"/>
  <c r="F4" i="13"/>
  <c r="H45" i="12"/>
  <c r="E45" i="12"/>
  <c r="F45" i="12" s="1"/>
  <c r="H8" i="13" l="1"/>
  <c r="H10" i="13"/>
  <c r="M10" i="13"/>
  <c r="H9" i="13"/>
  <c r="M9" i="13"/>
  <c r="H12" i="13"/>
  <c r="H7" i="13"/>
  <c r="M7" i="13"/>
  <c r="H6" i="13"/>
  <c r="M6" i="13"/>
  <c r="H5" i="13"/>
  <c r="M5" i="13"/>
  <c r="F11" i="13"/>
  <c r="M4" i="13"/>
  <c r="H4" i="13"/>
  <c r="F12" i="13"/>
  <c r="H13" i="13"/>
  <c r="D13" i="13"/>
  <c r="E13" i="13"/>
  <c r="H11" i="13"/>
  <c r="F13" i="13" l="1"/>
  <c r="J32" i="10"/>
  <c r="I32" i="10"/>
  <c r="H32" i="10"/>
  <c r="G32" i="10"/>
  <c r="F32" i="10"/>
  <c r="E32" i="10"/>
  <c r="D32" i="10"/>
  <c r="K31" i="10"/>
  <c r="K30" i="10"/>
  <c r="K29" i="10"/>
  <c r="K28" i="10"/>
  <c r="K27" i="10"/>
  <c r="K26" i="10"/>
  <c r="K25" i="10"/>
  <c r="K24" i="10"/>
  <c r="L13" i="9"/>
  <c r="K13" i="9"/>
  <c r="L12" i="9"/>
  <c r="K12" i="9"/>
  <c r="L11" i="9"/>
  <c r="K11" i="9"/>
  <c r="L10" i="9"/>
  <c r="K10" i="9"/>
  <c r="L9" i="9"/>
  <c r="K9" i="9"/>
  <c r="L8" i="9"/>
  <c r="K8" i="9"/>
  <c r="L7" i="9"/>
  <c r="K7" i="9"/>
  <c r="L6" i="9"/>
  <c r="K6" i="9"/>
  <c r="K32" i="10" l="1"/>
  <c r="K8" i="10"/>
  <c r="K7" i="10"/>
  <c r="K5" i="10"/>
  <c r="J4" i="10"/>
  <c r="J9" i="10" s="1"/>
  <c r="I4" i="10"/>
  <c r="I9" i="10" s="1"/>
  <c r="H4" i="10"/>
  <c r="H9" i="10" s="1"/>
  <c r="G4" i="10"/>
  <c r="G9" i="10" s="1"/>
  <c r="F4" i="10"/>
  <c r="F9" i="10" s="1"/>
  <c r="E4" i="10"/>
  <c r="E9" i="10" s="1"/>
  <c r="D4" i="10"/>
  <c r="D9" i="10" s="1"/>
  <c r="K4" i="10" l="1"/>
  <c r="K9" i="10" l="1"/>
  <c r="G5" i="9"/>
  <c r="F5" i="9"/>
  <c r="E5" i="9"/>
  <c r="C5" i="9"/>
  <c r="D13" i="9"/>
  <c r="H13" i="9" s="1"/>
  <c r="D12" i="9"/>
  <c r="D11" i="9"/>
  <c r="D10" i="9"/>
  <c r="D9" i="9"/>
  <c r="D8" i="9"/>
  <c r="D7" i="9"/>
  <c r="D6" i="9"/>
  <c r="H7" i="9" l="1"/>
  <c r="L25" i="10"/>
  <c r="J7" i="9"/>
  <c r="H11" i="9"/>
  <c r="L29" i="10"/>
  <c r="J11" i="9"/>
  <c r="H8" i="9"/>
  <c r="L26" i="10"/>
  <c r="J8" i="9"/>
  <c r="H12" i="9"/>
  <c r="L30" i="10"/>
  <c r="J12" i="9"/>
  <c r="H9" i="9"/>
  <c r="L27" i="10"/>
  <c r="J9" i="9"/>
  <c r="L31" i="10"/>
  <c r="J13" i="9"/>
  <c r="H6" i="9"/>
  <c r="L24" i="10"/>
  <c r="J6" i="9"/>
  <c r="H10" i="9"/>
  <c r="L28" i="10"/>
  <c r="J10" i="9"/>
  <c r="L5" i="9"/>
  <c r="K5" i="9"/>
  <c r="D5" i="9"/>
  <c r="L6" i="10" s="1"/>
  <c r="H5" i="9" l="1"/>
  <c r="L32" i="10"/>
  <c r="L7" i="10"/>
  <c r="L5" i="10"/>
  <c r="L4" i="10"/>
  <c r="J5" i="9"/>
</calcChain>
</file>

<file path=xl/sharedStrings.xml><?xml version="1.0" encoding="utf-8"?>
<sst xmlns="http://schemas.openxmlformats.org/spreadsheetml/2006/main" count="208" uniqueCount="154">
  <si>
    <t>総人口</t>
    <rPh sb="0" eb="3">
      <t>ソウジンコウ</t>
    </rPh>
    <phoneticPr fontId="2"/>
  </si>
  <si>
    <t>出現率</t>
    <rPh sb="0" eb="2">
      <t>シュツゲン</t>
    </rPh>
    <rPh sb="2" eb="3">
      <t>リツ</t>
    </rPh>
    <phoneticPr fontId="2"/>
  </si>
  <si>
    <t>（単位：人）</t>
    <rPh sb="1" eb="3">
      <t>タンイ</t>
    </rPh>
    <rPh sb="4" eb="5">
      <t>ニン</t>
    </rPh>
    <phoneticPr fontId="2"/>
  </si>
  <si>
    <t>訪問介護</t>
    <rPh sb="0" eb="2">
      <t>ホウモン</t>
    </rPh>
    <rPh sb="2" eb="4">
      <t>カイゴ</t>
    </rPh>
    <phoneticPr fontId="2"/>
  </si>
  <si>
    <t>～掲載データ～</t>
    <rPh sb="1" eb="3">
      <t>ケイサイ</t>
    </rPh>
    <phoneticPr fontId="2"/>
  </si>
  <si>
    <t>２．要介護度別認定者数（当月末現在）</t>
    <rPh sb="2" eb="5">
      <t>ヨウカイゴ</t>
    </rPh>
    <rPh sb="5" eb="6">
      <t>ド</t>
    </rPh>
    <rPh sb="6" eb="7">
      <t>ベツ</t>
    </rPh>
    <rPh sb="7" eb="10">
      <t>ニンテイシャ</t>
    </rPh>
    <rPh sb="10" eb="11">
      <t>スウ</t>
    </rPh>
    <rPh sb="12" eb="13">
      <t>トウ</t>
    </rPh>
    <rPh sb="13" eb="15">
      <t>ゲツマツ</t>
    </rPh>
    <rPh sb="15" eb="17">
      <t>ゲンザイ</t>
    </rPh>
    <phoneticPr fontId="2"/>
  </si>
  <si>
    <t>＊施設サービス別利用状況の「利用人数」は同月内の施設移動人数等を含む</t>
    <rPh sb="1" eb="3">
      <t>シセツ</t>
    </rPh>
    <rPh sb="7" eb="8">
      <t>ベツ</t>
    </rPh>
    <rPh sb="8" eb="10">
      <t>リヨウ</t>
    </rPh>
    <rPh sb="10" eb="12">
      <t>ジョウキョウ</t>
    </rPh>
    <rPh sb="14" eb="16">
      <t>リヨウ</t>
    </rPh>
    <rPh sb="16" eb="18">
      <t>ニンズウ</t>
    </rPh>
    <rPh sb="20" eb="22">
      <t>ドウゲツ</t>
    </rPh>
    <rPh sb="22" eb="23">
      <t>ナイ</t>
    </rPh>
    <rPh sb="24" eb="26">
      <t>シセツ</t>
    </rPh>
    <rPh sb="26" eb="28">
      <t>イドウ</t>
    </rPh>
    <rPh sb="28" eb="30">
      <t>ニンズウ</t>
    </rPh>
    <rPh sb="30" eb="31">
      <t>ナド</t>
    </rPh>
    <rPh sb="32" eb="33">
      <t>フク</t>
    </rPh>
    <phoneticPr fontId="2"/>
  </si>
  <si>
    <t>＊住宅改修費・福祉用具購入費・高額サービス費は含まない</t>
    <rPh sb="1" eb="5">
      <t>ジュウタクカイシュウ</t>
    </rPh>
    <rPh sb="5" eb="6">
      <t>ヒ</t>
    </rPh>
    <rPh sb="7" eb="9">
      <t>フクシ</t>
    </rPh>
    <rPh sb="9" eb="11">
      <t>ヨウグ</t>
    </rPh>
    <rPh sb="11" eb="13">
      <t>コウニュウ</t>
    </rPh>
    <rPh sb="13" eb="14">
      <t>ヒ</t>
    </rPh>
    <rPh sb="15" eb="17">
      <t>コウガク</t>
    </rPh>
    <rPh sb="21" eb="22">
      <t>ヒ</t>
    </rPh>
    <rPh sb="23" eb="24">
      <t>フク</t>
    </rPh>
    <phoneticPr fontId="2"/>
  </si>
  <si>
    <t>訪問入浴</t>
    <rPh sb="0" eb="2">
      <t>ホウモン</t>
    </rPh>
    <rPh sb="2" eb="4">
      <t>ニュウヨク</t>
    </rPh>
    <phoneticPr fontId="2"/>
  </si>
  <si>
    <t>訪問看護</t>
    <rPh sb="0" eb="2">
      <t>ホウモン</t>
    </rPh>
    <rPh sb="2" eb="4">
      <t>カンゴ</t>
    </rPh>
    <phoneticPr fontId="2"/>
  </si>
  <si>
    <t>訪問リハ</t>
    <rPh sb="0" eb="2">
      <t>ホウモン</t>
    </rPh>
    <phoneticPr fontId="2"/>
  </si>
  <si>
    <t>１．人口統計</t>
    <rPh sb="2" eb="4">
      <t>ジンコウ</t>
    </rPh>
    <rPh sb="4" eb="6">
      <t>トウケイ</t>
    </rPh>
    <phoneticPr fontId="2"/>
  </si>
  <si>
    <t>65歳以上</t>
    <rPh sb="2" eb="3">
      <t>サイ</t>
    </rPh>
    <rPh sb="3" eb="5">
      <t>イジョウ</t>
    </rPh>
    <phoneticPr fontId="2"/>
  </si>
  <si>
    <t>40歳～64歳</t>
    <rPh sb="2" eb="3">
      <t>サイ</t>
    </rPh>
    <rPh sb="6" eb="7">
      <t>サイ</t>
    </rPh>
    <phoneticPr fontId="2"/>
  </si>
  <si>
    <t>高齢化率</t>
    <rPh sb="0" eb="3">
      <t>コウレイカ</t>
    </rPh>
    <rPh sb="3" eb="4">
      <t>リツ</t>
    </rPh>
    <phoneticPr fontId="2"/>
  </si>
  <si>
    <t>65歳～74歳</t>
    <rPh sb="2" eb="3">
      <t>サイ</t>
    </rPh>
    <rPh sb="6" eb="7">
      <t>サイ</t>
    </rPh>
    <phoneticPr fontId="2"/>
  </si>
  <si>
    <t>75歳以上</t>
    <rPh sb="2" eb="3">
      <t>サイ</t>
    </rPh>
    <rPh sb="3" eb="5">
      <t>イジョウ</t>
    </rPh>
    <phoneticPr fontId="2"/>
  </si>
  <si>
    <t>　広域連合全体</t>
    <rPh sb="1" eb="3">
      <t>コウイキ</t>
    </rPh>
    <rPh sb="3" eb="5">
      <t>レンゴウ</t>
    </rPh>
    <rPh sb="5" eb="7">
      <t>ゼンタイ</t>
    </rPh>
    <phoneticPr fontId="2"/>
  </si>
  <si>
    <t>　粕屋支部</t>
    <rPh sb="1" eb="3">
      <t>カスヤ</t>
    </rPh>
    <rPh sb="3" eb="5">
      <t>シブ</t>
    </rPh>
    <phoneticPr fontId="2"/>
  </si>
  <si>
    <t>　遠賀支部</t>
    <rPh sb="1" eb="3">
      <t>オンガ</t>
    </rPh>
    <rPh sb="3" eb="5">
      <t>シブ</t>
    </rPh>
    <phoneticPr fontId="2"/>
  </si>
  <si>
    <t>　鞍手支部</t>
    <rPh sb="1" eb="3">
      <t>クラテ</t>
    </rPh>
    <rPh sb="3" eb="5">
      <t>シブ</t>
    </rPh>
    <phoneticPr fontId="2"/>
  </si>
  <si>
    <t>　朝倉支部</t>
    <rPh sb="1" eb="3">
      <t>アサクラ</t>
    </rPh>
    <rPh sb="3" eb="5">
      <t>シブ</t>
    </rPh>
    <phoneticPr fontId="2"/>
  </si>
  <si>
    <t>　うきは・大刀洗支部</t>
    <rPh sb="5" eb="8">
      <t>タチアライ</t>
    </rPh>
    <rPh sb="8" eb="10">
      <t>シブ</t>
    </rPh>
    <phoneticPr fontId="2"/>
  </si>
  <si>
    <t>　柳川・大木・広川支部</t>
    <rPh sb="1" eb="3">
      <t>ヤナガワ</t>
    </rPh>
    <rPh sb="4" eb="6">
      <t>オオキ</t>
    </rPh>
    <rPh sb="7" eb="9">
      <t>ヒロカワ</t>
    </rPh>
    <rPh sb="9" eb="11">
      <t>シブ</t>
    </rPh>
    <phoneticPr fontId="2"/>
  </si>
  <si>
    <t>　田川・桂川支部</t>
    <rPh sb="1" eb="3">
      <t>タガワ</t>
    </rPh>
    <rPh sb="4" eb="6">
      <t>ケイセン</t>
    </rPh>
    <rPh sb="6" eb="8">
      <t>シブ</t>
    </rPh>
    <phoneticPr fontId="2"/>
  </si>
  <si>
    <t>　豊築支部</t>
    <rPh sb="1" eb="3">
      <t>ホウチク</t>
    </rPh>
    <rPh sb="3" eb="5">
      <t>シブ</t>
    </rPh>
    <phoneticPr fontId="2"/>
  </si>
  <si>
    <t>0歳～39歳</t>
    <rPh sb="1" eb="2">
      <t>サイ</t>
    </rPh>
    <rPh sb="5" eb="6">
      <t>サイ</t>
    </rPh>
    <phoneticPr fontId="2"/>
  </si>
  <si>
    <t>要支援１</t>
    <rPh sb="0" eb="3">
      <t>ヨウシエン</t>
    </rPh>
    <phoneticPr fontId="2"/>
  </si>
  <si>
    <t>要支援２</t>
    <rPh sb="0" eb="3">
      <t>ヨウシエン</t>
    </rPh>
    <phoneticPr fontId="2"/>
  </si>
  <si>
    <t>要介護１</t>
    <rPh sb="0" eb="3">
      <t>ヨウカイゴ</t>
    </rPh>
    <phoneticPr fontId="2"/>
  </si>
  <si>
    <t>要介護２</t>
    <rPh sb="0" eb="3">
      <t>ヨウカイゴ</t>
    </rPh>
    <phoneticPr fontId="2"/>
  </si>
  <si>
    <t>要介護３</t>
    <rPh sb="0" eb="3">
      <t>ヨウカイゴ</t>
    </rPh>
    <phoneticPr fontId="2"/>
  </si>
  <si>
    <t>要介護４</t>
    <rPh sb="0" eb="3">
      <t>ヨウカイゴ</t>
    </rPh>
    <phoneticPr fontId="2"/>
  </si>
  <si>
    <t>要介護５</t>
    <rPh sb="0" eb="3">
      <t>ヨウカイゴ</t>
    </rPh>
    <phoneticPr fontId="2"/>
  </si>
  <si>
    <t>計</t>
    <rPh sb="0" eb="1">
      <t>ケイ</t>
    </rPh>
    <phoneticPr fontId="2"/>
  </si>
  <si>
    <t>総　　数</t>
    <rPh sb="0" eb="1">
      <t>ソウ</t>
    </rPh>
    <rPh sb="3" eb="4">
      <t>スウ</t>
    </rPh>
    <phoneticPr fontId="2"/>
  </si>
  <si>
    <t>（単位：人）</t>
    <rPh sb="1" eb="3">
      <t>タンイ</t>
    </rPh>
    <rPh sb="4" eb="5">
      <t>ニン</t>
    </rPh>
    <phoneticPr fontId="2"/>
  </si>
  <si>
    <t>１．人口統計（当月末現在）</t>
    <rPh sb="2" eb="4">
      <t>ジンコウ</t>
    </rPh>
    <rPh sb="4" eb="6">
      <t>トウケイ</t>
    </rPh>
    <rPh sb="7" eb="8">
      <t>トウ</t>
    </rPh>
    <rPh sb="8" eb="10">
      <t>ゲツマツ</t>
    </rPh>
    <rPh sb="10" eb="12">
      <t>ゲンザイ</t>
    </rPh>
    <phoneticPr fontId="2"/>
  </si>
  <si>
    <t>３．給付受給状況（当月利用分）</t>
    <rPh sb="2" eb="4">
      <t>キュウフ</t>
    </rPh>
    <rPh sb="4" eb="6">
      <t>ジュキュウ</t>
    </rPh>
    <rPh sb="6" eb="8">
      <t>ジョウキョウ</t>
    </rPh>
    <rPh sb="9" eb="11">
      <t>トウゲツ</t>
    </rPh>
    <rPh sb="11" eb="13">
      <t>リヨウ</t>
    </rPh>
    <rPh sb="13" eb="14">
      <t>ブン</t>
    </rPh>
    <phoneticPr fontId="2"/>
  </si>
  <si>
    <t>後期率</t>
    <rPh sb="0" eb="2">
      <t>コウキ</t>
    </rPh>
    <rPh sb="2" eb="3">
      <t>リツ</t>
    </rPh>
    <phoneticPr fontId="2"/>
  </si>
  <si>
    <t>前期率</t>
    <rPh sb="0" eb="2">
      <t>ゼンキ</t>
    </rPh>
    <rPh sb="2" eb="3">
      <t>リツ</t>
    </rPh>
    <phoneticPr fontId="2"/>
  </si>
  <si>
    <t>＊出現率は要介護・要支援認定者数を65歳以上人口で除した数値</t>
    <rPh sb="1" eb="3">
      <t>シュツゲン</t>
    </rPh>
    <rPh sb="3" eb="4">
      <t>リツ</t>
    </rPh>
    <rPh sb="5" eb="8">
      <t>ヨウカイゴ</t>
    </rPh>
    <rPh sb="9" eb="12">
      <t>ヨウシエン</t>
    </rPh>
    <rPh sb="12" eb="15">
      <t>ニンテイシャ</t>
    </rPh>
    <rPh sb="15" eb="16">
      <t>カズ</t>
    </rPh>
    <rPh sb="19" eb="22">
      <t>サイイジョウ</t>
    </rPh>
    <rPh sb="22" eb="24">
      <t>ジンコウ</t>
    </rPh>
    <rPh sb="25" eb="26">
      <t>ジョ</t>
    </rPh>
    <rPh sb="28" eb="30">
      <t>スウチ</t>
    </rPh>
    <phoneticPr fontId="2"/>
  </si>
  <si>
    <t>２-２．要介護・要支援認定者数（支部別）</t>
    <rPh sb="4" eb="7">
      <t>ヨウカイゴ</t>
    </rPh>
    <rPh sb="8" eb="11">
      <t>ヨウシエン</t>
    </rPh>
    <rPh sb="11" eb="14">
      <t>ニンテイシャ</t>
    </rPh>
    <rPh sb="14" eb="15">
      <t>カズ</t>
    </rPh>
    <rPh sb="16" eb="18">
      <t>シブ</t>
    </rPh>
    <rPh sb="18" eb="19">
      <t>ベツ</t>
    </rPh>
    <phoneticPr fontId="2"/>
  </si>
  <si>
    <t>２-１．要介護・要支援認定者数</t>
    <rPh sb="4" eb="7">
      <t>ヨウカイゴ</t>
    </rPh>
    <rPh sb="8" eb="11">
      <t>ヨウシエン</t>
    </rPh>
    <rPh sb="11" eb="14">
      <t>ニンテイシャ</t>
    </rPh>
    <rPh sb="14" eb="15">
      <t>カズ</t>
    </rPh>
    <phoneticPr fontId="2"/>
  </si>
  <si>
    <t>　遠賀支部</t>
    <rPh sb="1" eb="3">
      <t>オンガ</t>
    </rPh>
    <rPh sb="3" eb="5">
      <t>シブ</t>
    </rPh>
    <phoneticPr fontId="2"/>
  </si>
  <si>
    <t>　鞍手支部</t>
    <rPh sb="1" eb="3">
      <t>クラテ</t>
    </rPh>
    <rPh sb="3" eb="5">
      <t>シブ</t>
    </rPh>
    <phoneticPr fontId="2"/>
  </si>
  <si>
    <t>　朝倉支部</t>
    <rPh sb="1" eb="3">
      <t>アサクラ</t>
    </rPh>
    <rPh sb="3" eb="5">
      <t>シブ</t>
    </rPh>
    <phoneticPr fontId="2"/>
  </si>
  <si>
    <t>　うきは・大刀洗支部</t>
    <rPh sb="5" eb="8">
      <t>タチアライ</t>
    </rPh>
    <rPh sb="8" eb="10">
      <t>シブ</t>
    </rPh>
    <phoneticPr fontId="2"/>
  </si>
  <si>
    <t>　柳川・大木・広川支部</t>
    <rPh sb="1" eb="3">
      <t>ヤナガワ</t>
    </rPh>
    <rPh sb="4" eb="6">
      <t>オオキ</t>
    </rPh>
    <rPh sb="7" eb="9">
      <t>ヒロカワ</t>
    </rPh>
    <rPh sb="9" eb="11">
      <t>シブ</t>
    </rPh>
    <phoneticPr fontId="2"/>
  </si>
  <si>
    <t>　田川・桂川支部</t>
    <rPh sb="1" eb="3">
      <t>タガワ</t>
    </rPh>
    <rPh sb="4" eb="6">
      <t>ケイセン</t>
    </rPh>
    <rPh sb="6" eb="8">
      <t>シブ</t>
    </rPh>
    <phoneticPr fontId="2"/>
  </si>
  <si>
    <t>　広域連合</t>
    <rPh sb="1" eb="3">
      <t>コウイキ</t>
    </rPh>
    <rPh sb="3" eb="5">
      <t>レンゴウ</t>
    </rPh>
    <phoneticPr fontId="2"/>
  </si>
  <si>
    <t>※表中の数値は第１号被保険者のみ</t>
    <rPh sb="1" eb="3">
      <t>ヒョウチュウ</t>
    </rPh>
    <rPh sb="4" eb="6">
      <t>スウチ</t>
    </rPh>
    <rPh sb="7" eb="8">
      <t>ダイ</t>
    </rPh>
    <rPh sb="9" eb="10">
      <t>ゴウ</t>
    </rPh>
    <rPh sb="10" eb="14">
      <t>ヒホケンシャ</t>
    </rPh>
    <phoneticPr fontId="2"/>
  </si>
  <si>
    <t>利用人数（実数）</t>
    <rPh sb="0" eb="2">
      <t>リヨウ</t>
    </rPh>
    <rPh sb="2" eb="4">
      <t>ニンズウ</t>
    </rPh>
    <rPh sb="5" eb="7">
      <t>ジッスウ</t>
    </rPh>
    <phoneticPr fontId="2"/>
  </si>
  <si>
    <t>３-１．給付状況（利用状況）</t>
    <rPh sb="4" eb="6">
      <t>キュウフ</t>
    </rPh>
    <rPh sb="6" eb="8">
      <t>ジョウキョウ</t>
    </rPh>
    <rPh sb="9" eb="11">
      <t>リヨウ</t>
    </rPh>
    <rPh sb="11" eb="13">
      <t>ジョウキョウ</t>
    </rPh>
    <phoneticPr fontId="2"/>
  </si>
  <si>
    <t>サービス名</t>
    <rPh sb="4" eb="5">
      <t>メイ</t>
    </rPh>
    <phoneticPr fontId="2"/>
  </si>
  <si>
    <t>通所介護</t>
    <rPh sb="0" eb="1">
      <t>ツウ</t>
    </rPh>
    <rPh sb="1" eb="2">
      <t>ショ</t>
    </rPh>
    <rPh sb="2" eb="4">
      <t>カイゴ</t>
    </rPh>
    <phoneticPr fontId="2"/>
  </si>
  <si>
    <t>通所リハ</t>
    <rPh sb="0" eb="1">
      <t>ツウ</t>
    </rPh>
    <rPh sb="1" eb="2">
      <t>ショ</t>
    </rPh>
    <phoneticPr fontId="2"/>
  </si>
  <si>
    <t>費用額（千円）</t>
    <rPh sb="0" eb="2">
      <t>ヒヨウ</t>
    </rPh>
    <rPh sb="2" eb="3">
      <t>ガク</t>
    </rPh>
    <rPh sb="4" eb="6">
      <t>センエン</t>
    </rPh>
    <phoneticPr fontId="2"/>
  </si>
  <si>
    <t>要介護度</t>
    <rPh sb="0" eb="3">
      <t>ヨウカイゴ</t>
    </rPh>
    <rPh sb="3" eb="4">
      <t>ド</t>
    </rPh>
    <phoneticPr fontId="2"/>
  </si>
  <si>
    <t>中・重度</t>
    <rPh sb="0" eb="1">
      <t>チュウ</t>
    </rPh>
    <rPh sb="2" eb="4">
      <t>ジュウド</t>
    </rPh>
    <phoneticPr fontId="2"/>
  </si>
  <si>
    <t>人数</t>
    <rPh sb="0" eb="2">
      <t>ニンズウ</t>
    </rPh>
    <phoneticPr fontId="2"/>
  </si>
  <si>
    <t>支給限度額</t>
    <rPh sb="0" eb="2">
      <t>シキュウ</t>
    </rPh>
    <rPh sb="2" eb="4">
      <t>ゲンド</t>
    </rPh>
    <rPh sb="4" eb="5">
      <t>ガク</t>
    </rPh>
    <phoneticPr fontId="2"/>
  </si>
  <si>
    <t>限度額比率</t>
    <rPh sb="0" eb="2">
      <t>ゲンド</t>
    </rPh>
    <rPh sb="2" eb="3">
      <t>ガク</t>
    </rPh>
    <rPh sb="3" eb="5">
      <t>ヒリツ</t>
    </rPh>
    <phoneticPr fontId="2"/>
  </si>
  <si>
    <t>費用総額
（千円）</t>
    <rPh sb="0" eb="2">
      <t>ヒヨウ</t>
    </rPh>
    <rPh sb="2" eb="4">
      <t>ソウガク</t>
    </rPh>
    <rPh sb="6" eb="8">
      <t>センエン</t>
    </rPh>
    <phoneticPr fontId="2"/>
  </si>
  <si>
    <t>1人あたり
費用額</t>
    <rPh sb="1" eb="2">
      <t>ニン</t>
    </rPh>
    <rPh sb="6" eb="8">
      <t>ヒヨウ</t>
    </rPh>
    <rPh sb="8" eb="9">
      <t>ガク</t>
    </rPh>
    <phoneticPr fontId="2"/>
  </si>
  <si>
    <t>軽　度</t>
    <rPh sb="0" eb="1">
      <t>ケイ</t>
    </rPh>
    <rPh sb="2" eb="3">
      <t>ド</t>
    </rPh>
    <phoneticPr fontId="2"/>
  </si>
  <si>
    <t>合　計</t>
    <rPh sb="0" eb="1">
      <t>ア</t>
    </rPh>
    <rPh sb="2" eb="3">
      <t>ケイ</t>
    </rPh>
    <phoneticPr fontId="2"/>
  </si>
  <si>
    <t>第１号被保険者</t>
    <rPh sb="0" eb="1">
      <t>ダイ</t>
    </rPh>
    <rPh sb="2" eb="3">
      <t>ゴウ</t>
    </rPh>
    <rPh sb="3" eb="7">
      <t>ヒホケンシャ</t>
    </rPh>
    <phoneticPr fontId="2"/>
  </si>
  <si>
    <t>第2号被保険者</t>
    <rPh sb="0" eb="1">
      <t>ダイ</t>
    </rPh>
    <rPh sb="2" eb="3">
      <t>ゴウ</t>
    </rPh>
    <rPh sb="3" eb="7">
      <t>ヒホケンシャ</t>
    </rPh>
    <phoneticPr fontId="2"/>
  </si>
  <si>
    <t>介護サービス</t>
    <rPh sb="0" eb="2">
      <t>カイゴ</t>
    </rPh>
    <phoneticPr fontId="2"/>
  </si>
  <si>
    <t>介護予防サービス</t>
    <rPh sb="0" eb="2">
      <t>カイゴ</t>
    </rPh>
    <rPh sb="2" eb="4">
      <t>ヨボウ</t>
    </rPh>
    <phoneticPr fontId="2"/>
  </si>
  <si>
    <t>居宅療養管理指導</t>
    <rPh sb="4" eb="6">
      <t>カンリ</t>
    </rPh>
    <rPh sb="6" eb="8">
      <t>シドウ</t>
    </rPh>
    <phoneticPr fontId="2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</si>
  <si>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2"/>
  </si>
  <si>
    <t>福祉用具貸与</t>
    <rPh sb="0" eb="2">
      <t>フクシ</t>
    </rPh>
    <rPh sb="2" eb="4">
      <t>ヨウグ</t>
    </rPh>
    <rPh sb="4" eb="6">
      <t>タイヨ</t>
    </rPh>
    <phoneticPr fontId="2"/>
  </si>
  <si>
    <t>定期巡回・随時対応型訪問介護看護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phoneticPr fontId="2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</si>
  <si>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2"/>
  </si>
  <si>
    <t>認知症対応型通所介護</t>
    <rPh sb="0" eb="3">
      <t>ニンチショウ</t>
    </rPh>
    <rPh sb="3" eb="6">
      <t>タイオウガタ</t>
    </rPh>
    <rPh sb="6" eb="10">
      <t>ツウショカイゴ</t>
    </rPh>
    <phoneticPr fontId="2"/>
  </si>
  <si>
    <t>介護予防認知症対応型通所介護</t>
    <rPh sb="0" eb="2">
      <t>カイゴ</t>
    </rPh>
    <rPh sb="2" eb="4">
      <t>ヨボウ</t>
    </rPh>
    <rPh sb="4" eb="7">
      <t>ニンチショウ</t>
    </rPh>
    <rPh sb="7" eb="10">
      <t>タイオウガタ</t>
    </rPh>
    <rPh sb="10" eb="14">
      <t>ツウショカイゴ</t>
    </rPh>
    <phoneticPr fontId="2"/>
  </si>
  <si>
    <t>小規模多機能型居宅介護</t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phoneticPr fontId="2"/>
  </si>
  <si>
    <t>予防小規模多機能型居宅介護</t>
    <rPh sb="0" eb="2">
      <t>ヨボウ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2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</si>
  <si>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2"/>
  </si>
  <si>
    <t>予防認知症対応型共同生活介護</t>
    <rPh sb="0" eb="2">
      <t>ヨボウ</t>
    </rPh>
    <rPh sb="2" eb="5">
      <t>ニンチショウ</t>
    </rPh>
    <rPh sb="5" eb="8">
      <t>タイオウガタ</t>
    </rPh>
    <rPh sb="8" eb="10">
      <t>キョウドウ</t>
    </rPh>
    <rPh sb="10" eb="12">
      <t>セイカツ</t>
    </rPh>
    <rPh sb="12" eb="14">
      <t>カイゴ</t>
    </rPh>
    <phoneticPr fontId="2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</si>
  <si>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2"/>
  </si>
  <si>
    <t>地域密着型サービス</t>
    <rPh sb="0" eb="2">
      <t>チイキ</t>
    </rPh>
    <rPh sb="2" eb="5">
      <t>ミッチャクガタ</t>
    </rPh>
    <phoneticPr fontId="2"/>
  </si>
  <si>
    <t>介護予防訪問介護</t>
    <rPh sb="0" eb="2">
      <t>カイゴ</t>
    </rPh>
    <rPh sb="2" eb="4">
      <t>ヨボウ</t>
    </rPh>
    <rPh sb="4" eb="6">
      <t>ホウモン</t>
    </rPh>
    <rPh sb="6" eb="8">
      <t>カイゴ</t>
    </rPh>
    <phoneticPr fontId="2"/>
  </si>
  <si>
    <t>介護予防訪問入浴</t>
    <rPh sb="0" eb="2">
      <t>カイゴ</t>
    </rPh>
    <rPh sb="2" eb="4">
      <t>ヨボウ</t>
    </rPh>
    <rPh sb="4" eb="6">
      <t>ホウモン</t>
    </rPh>
    <rPh sb="6" eb="8">
      <t>ニュウヨク</t>
    </rPh>
    <phoneticPr fontId="2"/>
  </si>
  <si>
    <t>介護予防訪問看護</t>
    <rPh sb="0" eb="2">
      <t>カイゴ</t>
    </rPh>
    <rPh sb="2" eb="4">
      <t>ヨボウ</t>
    </rPh>
    <rPh sb="4" eb="6">
      <t>ホウモン</t>
    </rPh>
    <rPh sb="6" eb="8">
      <t>カンゴ</t>
    </rPh>
    <phoneticPr fontId="2"/>
  </si>
  <si>
    <t>介護予防訪問リハ</t>
    <rPh sb="0" eb="2">
      <t>カイゴ</t>
    </rPh>
    <rPh sb="2" eb="4">
      <t>ヨボウ</t>
    </rPh>
    <rPh sb="4" eb="6">
      <t>ホウモン</t>
    </rPh>
    <phoneticPr fontId="2"/>
  </si>
  <si>
    <t>介護予防居宅療養管理指導</t>
    <rPh sb="0" eb="2">
      <t>カイゴ</t>
    </rPh>
    <rPh sb="2" eb="4">
      <t>ヨボウ</t>
    </rPh>
    <rPh sb="4" eb="6">
      <t>キョタク</t>
    </rPh>
    <rPh sb="6" eb="8">
      <t>リョウヨウ</t>
    </rPh>
    <rPh sb="8" eb="10">
      <t>カンリ</t>
    </rPh>
    <rPh sb="10" eb="12">
      <t>シドウ</t>
    </rPh>
    <phoneticPr fontId="2"/>
  </si>
  <si>
    <t>介護予防通所介護</t>
    <rPh sb="0" eb="2">
      <t>カイゴ</t>
    </rPh>
    <rPh sb="2" eb="4">
      <t>ヨボウ</t>
    </rPh>
    <rPh sb="4" eb="5">
      <t>ツウ</t>
    </rPh>
    <rPh sb="5" eb="6">
      <t>ショ</t>
    </rPh>
    <rPh sb="6" eb="8">
      <t>カイゴ</t>
    </rPh>
    <phoneticPr fontId="2"/>
  </si>
  <si>
    <t>介護予防通所リハ</t>
    <rPh sb="0" eb="2">
      <t>カイゴ</t>
    </rPh>
    <rPh sb="2" eb="4">
      <t>ヨボウ</t>
    </rPh>
    <rPh sb="4" eb="5">
      <t>ツウ</t>
    </rPh>
    <rPh sb="5" eb="6">
      <t>ショ</t>
    </rPh>
    <phoneticPr fontId="2"/>
  </si>
  <si>
    <t>介護予防短期入所生活介護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セイカツ</t>
    </rPh>
    <rPh sb="10" eb="12">
      <t>カイゴ</t>
    </rPh>
    <phoneticPr fontId="2"/>
  </si>
  <si>
    <t>介護予防特定施設入居者生活介護</t>
    <rPh sb="0" eb="2">
      <t>カイゴ</t>
    </rPh>
    <rPh sb="2" eb="4">
      <t>ヨボウ</t>
    </rPh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2"/>
  </si>
  <si>
    <t>介護予防福祉用具貸与</t>
    <rPh sb="0" eb="2">
      <t>カイゴ</t>
    </rPh>
    <rPh sb="2" eb="4">
      <t>ヨボウ</t>
    </rPh>
    <rPh sb="4" eb="6">
      <t>フクシ</t>
    </rPh>
    <rPh sb="6" eb="8">
      <t>ヨウグ</t>
    </rPh>
    <rPh sb="8" eb="10">
      <t>タイヨ</t>
    </rPh>
    <phoneticPr fontId="2"/>
  </si>
  <si>
    <t>看護小規模多機能型居宅介護</t>
    <rPh sb="0" eb="2">
      <t>カンゴ</t>
    </rPh>
    <rPh sb="2" eb="5">
      <t>ショウキボ</t>
    </rPh>
    <rPh sb="5" eb="9">
      <t>タキノウガタ</t>
    </rPh>
    <rPh sb="9" eb="11">
      <t>キョタク</t>
    </rPh>
    <rPh sb="11" eb="13">
      <t>カイゴ</t>
    </rPh>
    <phoneticPr fontId="2"/>
  </si>
  <si>
    <t>施設サービス</t>
    <rPh sb="0" eb="2">
      <t>シセツ</t>
    </rPh>
    <phoneticPr fontId="2"/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</si>
  <si>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2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</si>
  <si>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2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</si>
  <si>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2"/>
  </si>
  <si>
    <t>３-２．サービス別利用状況</t>
    <rPh sb="8" eb="9">
      <t>ベツ</t>
    </rPh>
    <rPh sb="9" eb="11">
      <t>リヨウ</t>
    </rPh>
    <rPh sb="11" eb="13">
      <t>ジョウキョウ</t>
    </rPh>
    <phoneticPr fontId="2"/>
  </si>
  <si>
    <t>構成比</t>
    <rPh sb="0" eb="3">
      <t>コウセイヒ</t>
    </rPh>
    <phoneticPr fontId="2"/>
  </si>
  <si>
    <t>サービス区分</t>
    <rPh sb="4" eb="6">
      <t>クブン</t>
    </rPh>
    <phoneticPr fontId="2"/>
  </si>
  <si>
    <t>利用人数（実数）</t>
    <rPh sb="0" eb="2">
      <t>リヨウ</t>
    </rPh>
    <rPh sb="2" eb="4">
      <t>ニンズウ</t>
    </rPh>
    <rPh sb="5" eb="7">
      <t>ジッスウ</t>
    </rPh>
    <phoneticPr fontId="2"/>
  </si>
  <si>
    <t>費用総額（千円）</t>
    <rPh sb="0" eb="2">
      <t>ヒヨウ</t>
    </rPh>
    <rPh sb="2" eb="4">
      <t>ソウガク</t>
    </rPh>
    <rPh sb="5" eb="7">
      <t>センエン</t>
    </rPh>
    <phoneticPr fontId="2"/>
  </si>
  <si>
    <t>費用額/一人（円）</t>
    <rPh sb="0" eb="2">
      <t>ヒヨウ</t>
    </rPh>
    <rPh sb="2" eb="3">
      <t>ガク</t>
    </rPh>
    <rPh sb="4" eb="6">
      <t>１ニン</t>
    </rPh>
    <rPh sb="7" eb="8">
      <t>エン</t>
    </rPh>
    <phoneticPr fontId="2"/>
  </si>
  <si>
    <t>構成比</t>
    <rPh sb="0" eb="3">
      <t>コウセイヒ</t>
    </rPh>
    <phoneticPr fontId="2"/>
  </si>
  <si>
    <t>-</t>
  </si>
  <si>
    <t>-</t>
    <phoneticPr fontId="2"/>
  </si>
  <si>
    <t>　　介護サービス</t>
    <rPh sb="2" eb="4">
      <t>カイゴ</t>
    </rPh>
    <phoneticPr fontId="2"/>
  </si>
  <si>
    <t>　　予防サービス</t>
    <rPh sb="2" eb="4">
      <t>ヨボウ</t>
    </rPh>
    <phoneticPr fontId="2"/>
  </si>
  <si>
    <t>　　地域密着型サービス</t>
    <rPh sb="2" eb="4">
      <t>チイキ</t>
    </rPh>
    <rPh sb="4" eb="6">
      <t>ミッチャク</t>
    </rPh>
    <rPh sb="6" eb="7">
      <t>ガタ</t>
    </rPh>
    <phoneticPr fontId="2"/>
  </si>
  <si>
    <t>　　施設サービス</t>
    <rPh sb="2" eb="4">
      <t>シセツ</t>
    </rPh>
    <phoneticPr fontId="2"/>
  </si>
  <si>
    <t>　　合　　計</t>
    <rPh sb="2" eb="3">
      <t>ア</t>
    </rPh>
    <rPh sb="5" eb="6">
      <t>ケイ</t>
    </rPh>
    <phoneticPr fontId="2"/>
  </si>
  <si>
    <t>合　　計（延べ）</t>
    <rPh sb="0" eb="1">
      <t>ア</t>
    </rPh>
    <rPh sb="3" eb="4">
      <t>ケイ</t>
    </rPh>
    <rPh sb="5" eb="6">
      <t>ノ</t>
    </rPh>
    <phoneticPr fontId="2"/>
  </si>
  <si>
    <t>粕屋支部</t>
    <rPh sb="0" eb="2">
      <t>カスヤ</t>
    </rPh>
    <rPh sb="2" eb="4">
      <t>シブ</t>
    </rPh>
    <phoneticPr fontId="2"/>
  </si>
  <si>
    <t>遠賀支部</t>
    <rPh sb="0" eb="2">
      <t>オンガ</t>
    </rPh>
    <rPh sb="2" eb="4">
      <t>シブ</t>
    </rPh>
    <phoneticPr fontId="2"/>
  </si>
  <si>
    <t>鞍手支部</t>
    <rPh sb="0" eb="2">
      <t>クラテ</t>
    </rPh>
    <rPh sb="2" eb="4">
      <t>シブ</t>
    </rPh>
    <phoneticPr fontId="2"/>
  </si>
  <si>
    <t>朝倉支部</t>
    <rPh sb="0" eb="2">
      <t>アサクラ</t>
    </rPh>
    <rPh sb="2" eb="4">
      <t>シブ</t>
    </rPh>
    <phoneticPr fontId="2"/>
  </si>
  <si>
    <t>うきは・大刀洗支部</t>
    <rPh sb="4" eb="7">
      <t>タチアライ</t>
    </rPh>
    <rPh sb="7" eb="9">
      <t>シブ</t>
    </rPh>
    <phoneticPr fontId="2"/>
  </si>
  <si>
    <t>柳川・大木・広川支部</t>
    <rPh sb="0" eb="2">
      <t>ヤナガワ</t>
    </rPh>
    <rPh sb="3" eb="5">
      <t>オオキ</t>
    </rPh>
    <rPh sb="6" eb="8">
      <t>ヒロカワ</t>
    </rPh>
    <rPh sb="8" eb="10">
      <t>シブ</t>
    </rPh>
    <phoneticPr fontId="2"/>
  </si>
  <si>
    <t>田川・桂川支部</t>
    <rPh sb="0" eb="2">
      <t>タガワ</t>
    </rPh>
    <rPh sb="3" eb="5">
      <t>ケイセン</t>
    </rPh>
    <rPh sb="5" eb="7">
      <t>シブ</t>
    </rPh>
    <phoneticPr fontId="2"/>
  </si>
  <si>
    <t>豊築支部</t>
    <rPh sb="0" eb="2">
      <t>ホウチク</t>
    </rPh>
    <rPh sb="2" eb="4">
      <t>シブ</t>
    </rPh>
    <phoneticPr fontId="2"/>
  </si>
  <si>
    <t>介護サービス</t>
    <rPh sb="0" eb="2">
      <t>カイゴ</t>
    </rPh>
    <phoneticPr fontId="2"/>
  </si>
  <si>
    <t>予防サービス</t>
    <rPh sb="0" eb="2">
      <t>ヨボウ</t>
    </rPh>
    <phoneticPr fontId="2"/>
  </si>
  <si>
    <t>地域密着型サービス</t>
    <rPh sb="0" eb="2">
      <t>チイキ</t>
    </rPh>
    <rPh sb="2" eb="5">
      <t>ミッチャクガタ</t>
    </rPh>
    <phoneticPr fontId="2"/>
  </si>
  <si>
    <t>施設サービス</t>
    <rPh sb="0" eb="2">
      <t>シセツ</t>
    </rPh>
    <phoneticPr fontId="2"/>
  </si>
  <si>
    <t>広域連合</t>
    <rPh sb="0" eb="2">
      <t>コウイキ</t>
    </rPh>
    <rPh sb="2" eb="4">
      <t>レンゴウ</t>
    </rPh>
    <phoneticPr fontId="2"/>
  </si>
  <si>
    <t>利用人数
（実数）</t>
    <rPh sb="0" eb="2">
      <t>リヨウ</t>
    </rPh>
    <rPh sb="2" eb="4">
      <t>ニンズウ</t>
    </rPh>
    <rPh sb="6" eb="8">
      <t>ジッスウ</t>
    </rPh>
    <phoneticPr fontId="2"/>
  </si>
  <si>
    <t>費用総額
（千円）</t>
    <rPh sb="0" eb="2">
      <t>ヒヨウ</t>
    </rPh>
    <rPh sb="2" eb="4">
      <t>ソウガク</t>
    </rPh>
    <rPh sb="6" eb="8">
      <t>センエン</t>
    </rPh>
    <phoneticPr fontId="2"/>
  </si>
  <si>
    <t>介護</t>
    <rPh sb="0" eb="2">
      <t>カイゴ</t>
    </rPh>
    <phoneticPr fontId="2"/>
  </si>
  <si>
    <t>予防</t>
    <rPh sb="0" eb="2">
      <t>ヨボウ</t>
    </rPh>
    <phoneticPr fontId="2"/>
  </si>
  <si>
    <t>密着</t>
    <rPh sb="0" eb="2">
      <t>ミッチャク</t>
    </rPh>
    <phoneticPr fontId="2"/>
  </si>
  <si>
    <t>施設</t>
    <rPh sb="0" eb="2">
      <t>シセツ</t>
    </rPh>
    <phoneticPr fontId="2"/>
  </si>
  <si>
    <t>粕屋</t>
    <rPh sb="0" eb="2">
      <t>カスヤ</t>
    </rPh>
    <phoneticPr fontId="2"/>
  </si>
  <si>
    <t>遠賀</t>
    <rPh sb="0" eb="2">
      <t>オンガ</t>
    </rPh>
    <phoneticPr fontId="2"/>
  </si>
  <si>
    <t>鞍手</t>
    <rPh sb="0" eb="2">
      <t>クラテ</t>
    </rPh>
    <phoneticPr fontId="2"/>
  </si>
  <si>
    <t>朝倉</t>
    <rPh sb="0" eb="2">
      <t>アサクラ</t>
    </rPh>
    <phoneticPr fontId="2"/>
  </si>
  <si>
    <t>う大</t>
    <rPh sb="1" eb="2">
      <t>オオ</t>
    </rPh>
    <phoneticPr fontId="2"/>
  </si>
  <si>
    <t>柳大広</t>
    <rPh sb="0" eb="1">
      <t>ヤナギ</t>
    </rPh>
    <rPh sb="1" eb="3">
      <t>オオヒロ</t>
    </rPh>
    <phoneticPr fontId="2"/>
  </si>
  <si>
    <t>田桂</t>
    <rPh sb="0" eb="1">
      <t>タ</t>
    </rPh>
    <rPh sb="1" eb="2">
      <t>カツラ</t>
    </rPh>
    <phoneticPr fontId="2"/>
  </si>
  <si>
    <t>豊築</t>
    <rPh sb="0" eb="2">
      <t>ホウチク</t>
    </rPh>
    <phoneticPr fontId="2"/>
  </si>
  <si>
    <t>連合</t>
    <rPh sb="0" eb="2">
      <t>レンゴウ</t>
    </rPh>
    <phoneticPr fontId="2"/>
  </si>
  <si>
    <t>＊居宅サービス別利用状況の「利用人数」は同一利用者で複数サービスの利用者を含む</t>
    <rPh sb="1" eb="3">
      <t>キョタク</t>
    </rPh>
    <rPh sb="7" eb="8">
      <t>ベツ</t>
    </rPh>
    <rPh sb="8" eb="10">
      <t>リヨウ</t>
    </rPh>
    <rPh sb="10" eb="12">
      <t>ジョウキョウ</t>
    </rPh>
    <rPh sb="14" eb="16">
      <t>リヨウ</t>
    </rPh>
    <rPh sb="16" eb="18">
      <t>ニンズウ</t>
    </rPh>
    <rPh sb="20" eb="22">
      <t>ドウイツ</t>
    </rPh>
    <rPh sb="22" eb="25">
      <t>リヨウシャ</t>
    </rPh>
    <rPh sb="26" eb="28">
      <t>フクスウ</t>
    </rPh>
    <phoneticPr fontId="2"/>
  </si>
  <si>
    <t>３-３．支給限度額比率（居宅）</t>
    <rPh sb="4" eb="6">
      <t>シキュウ</t>
    </rPh>
    <rPh sb="6" eb="8">
      <t>ゲンド</t>
    </rPh>
    <rPh sb="8" eb="9">
      <t>ガク</t>
    </rPh>
    <rPh sb="9" eb="11">
      <t>ヒリツ</t>
    </rPh>
    <rPh sb="12" eb="14">
      <t>キョタク</t>
    </rPh>
    <phoneticPr fontId="2"/>
  </si>
  <si>
    <t>85歳以上</t>
    <rPh sb="2" eb="3">
      <t>サイ</t>
    </rPh>
    <rPh sb="3" eb="5">
      <t>イジョウ</t>
    </rPh>
    <phoneticPr fontId="2"/>
  </si>
  <si>
    <t>75歳～84歳</t>
    <rPh sb="2" eb="3">
      <t>サイ</t>
    </rPh>
    <rPh sb="6" eb="7">
      <t>サイ</t>
    </rPh>
    <phoneticPr fontId="2"/>
  </si>
  <si>
    <t>介護予防短期入所療養介護（老健）</t>
    <rPh sb="0" eb="2">
      <t>カイゴ</t>
    </rPh>
    <rPh sb="2" eb="4">
      <t>ヨボウ</t>
    </rPh>
    <rPh sb="4" eb="6">
      <t>タンキ</t>
    </rPh>
    <rPh sb="6" eb="8">
      <t>ニュウショ</t>
    </rPh>
    <rPh sb="8" eb="10">
      <t>リョウヨウ</t>
    </rPh>
    <rPh sb="10" eb="12">
      <t>カイゴ</t>
    </rPh>
    <rPh sb="13" eb="14">
      <t>ロウ</t>
    </rPh>
    <rPh sb="14" eb="15">
      <t>ケン</t>
    </rPh>
    <phoneticPr fontId="2"/>
  </si>
  <si>
    <t>介護予防短期入所療養介護（病院等）</t>
    <rPh sb="0" eb="2">
      <t>カイゴ</t>
    </rPh>
    <rPh sb="2" eb="4">
      <t>ヨボウ</t>
    </rPh>
    <rPh sb="4" eb="6">
      <t>タンキ</t>
    </rPh>
    <rPh sb="6" eb="8">
      <t>ニュウショ</t>
    </rPh>
    <rPh sb="8" eb="10">
      <t>リョウヨウ</t>
    </rPh>
    <rPh sb="10" eb="12">
      <t>カイゴ</t>
    </rPh>
    <rPh sb="13" eb="15">
      <t>ビョウイン</t>
    </rPh>
    <rPh sb="15" eb="16">
      <t>トウ</t>
    </rPh>
    <phoneticPr fontId="2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</si>
  <si>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1">
      <t>フクシ</t>
    </rPh>
    <rPh sb="11" eb="13">
      <t>シセツ</t>
    </rPh>
    <rPh sb="13" eb="16">
      <t>ニュウショシャ</t>
    </rPh>
    <rPh sb="16" eb="18">
      <t>セイカツ</t>
    </rPh>
    <rPh sb="18" eb="20">
      <t>カイゴ</t>
    </rPh>
    <phoneticPr fontId="2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</si>
  <si>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2"/>
  </si>
  <si>
    <t>介護医療院</t>
    <rPh sb="0" eb="2">
      <t>カイゴ</t>
    </rPh>
    <rPh sb="2" eb="4">
      <t>イリョウ</t>
    </rPh>
    <rPh sb="4" eb="5">
      <t>イン</t>
    </rPh>
    <phoneticPr fontId="2"/>
  </si>
  <si>
    <t>短期入所療養介護（老健）</t>
    <rPh sb="0" eb="2">
      <t>タンキ</t>
    </rPh>
    <rPh sb="2" eb="4">
      <t>ニュウショ</t>
    </rPh>
    <rPh sb="4" eb="6">
      <t>リョウヨウ</t>
    </rPh>
    <rPh sb="6" eb="8">
      <t>カイゴ</t>
    </rPh>
    <rPh sb="9" eb="10">
      <t>ロウ</t>
    </rPh>
    <rPh sb="10" eb="11">
      <t>ケン</t>
    </rPh>
    <phoneticPr fontId="2"/>
  </si>
  <si>
    <t>短期入所療養介護（病院等）</t>
    <rPh sb="0" eb="2">
      <t>タンキ</t>
    </rPh>
    <rPh sb="2" eb="4">
      <t>ニュウショ</t>
    </rPh>
    <rPh sb="4" eb="6">
      <t>リョウヨウ</t>
    </rPh>
    <rPh sb="6" eb="8">
      <t>カイゴ</t>
    </rPh>
    <rPh sb="9" eb="11">
      <t>ビョウイン</t>
    </rPh>
    <rPh sb="11" eb="12">
      <t>トウ</t>
    </rPh>
    <phoneticPr fontId="2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</si>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</sst>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%"/>
    <numFmt numFmtId="177" formatCode="#,##0_);[Red]\(#,##0\)"/>
    <numFmt numFmtId="178" formatCode="#,##0_ "/>
    <numFmt numFmtId="179" formatCode="0_ 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16"/>
      <name val="HGｺﾞｼｯｸE"/>
      <family val="3"/>
      <charset val="128"/>
    </font>
    <font>
      <sz val="11"/>
      <name val="HGｺﾞｼｯｸE"/>
      <family val="3"/>
      <charset val="128"/>
    </font>
    <font>
      <b/>
      <sz val="11"/>
      <name val="HGｺﾞｼｯｸE"/>
      <family val="3"/>
      <charset val="128"/>
    </font>
    <font>
      <b/>
      <sz val="12"/>
      <name val="HGｺﾞｼｯｸE"/>
      <family val="3"/>
      <charset val="128"/>
    </font>
    <font>
      <sz val="14"/>
      <name val="HGｺﾞｼｯｸE"/>
      <family val="3"/>
      <charset val="128"/>
    </font>
    <font>
      <sz val="10"/>
      <name val="ＭＳ Ｐゴシック"/>
      <family val="3"/>
      <charset val="128"/>
    </font>
    <font>
      <sz val="11"/>
      <name val="Arial Unicode MS"/>
      <family val="3"/>
      <charset val="128"/>
    </font>
    <font>
      <sz val="9"/>
      <name val="ＭＳ Ｐゴシック"/>
      <family val="3"/>
      <charset val="128"/>
    </font>
    <font>
      <sz val="10"/>
      <name val="Arial Unicode MS"/>
      <family val="3"/>
      <charset val="128"/>
    </font>
    <font>
      <sz val="16"/>
      <name val="HGｺﾞｼｯｸE"/>
      <family val="3"/>
      <charset val="128"/>
    </font>
    <font>
      <sz val="9"/>
      <name val="Arial Unicode MS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0">
    <border>
      <left/>
      <right/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auto="1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thin">
        <color auto="1"/>
      </right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indexed="64"/>
      </top>
      <bottom style="hair">
        <color indexed="64"/>
      </bottom>
      <diagonal/>
    </border>
    <border diagonalUp="1"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 style="hair">
        <color auto="1"/>
      </diagonal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 diagonalUp="1"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 style="hair">
        <color auto="1"/>
      </diagonal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 diagonalUp="1"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hair">
        <color indexed="64"/>
      </diagonal>
    </border>
    <border diagonalUp="1"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 style="hair">
        <color auto="1"/>
      </diagonal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auto="1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double">
        <color indexed="64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auto="1"/>
      </left>
      <right style="hair">
        <color auto="1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46">
    <xf numFmtId="0" fontId="0" fillId="0" borderId="0" xfId="0"/>
    <xf numFmtId="38" fontId="1" fillId="0" borderId="0" xfId="1" applyAlignment="1">
      <alignment vertical="center"/>
    </xf>
    <xf numFmtId="38" fontId="1" fillId="0" borderId="0" xfId="1" applyAlignment="1">
      <alignment horizontal="center" vertical="center"/>
    </xf>
    <xf numFmtId="38" fontId="4" fillId="0" borderId="0" xfId="1" applyFont="1" applyAlignment="1">
      <alignment horizontal="center" vertical="center"/>
    </xf>
    <xf numFmtId="38" fontId="6" fillId="0" borderId="0" xfId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1" fillId="0" borderId="0" xfId="1" applyNumberFormat="1" applyAlignment="1">
      <alignment vertical="center"/>
    </xf>
    <xf numFmtId="49" fontId="3" fillId="0" borderId="0" xfId="1" applyNumberFormat="1" applyFont="1" applyAlignment="1">
      <alignment vertical="center"/>
    </xf>
    <xf numFmtId="49" fontId="3" fillId="0" borderId="0" xfId="1" applyNumberFormat="1" applyFont="1" applyAlignment="1">
      <alignment horizontal="left" vertical="center"/>
    </xf>
    <xf numFmtId="38" fontId="7" fillId="0" borderId="0" xfId="1" applyFont="1" applyAlignment="1">
      <alignment vertical="center"/>
    </xf>
    <xf numFmtId="38" fontId="8" fillId="0" borderId="0" xfId="1" applyFont="1" applyAlignment="1">
      <alignment vertical="center"/>
    </xf>
    <xf numFmtId="49" fontId="9" fillId="0" borderId="0" xfId="1" applyNumberFormat="1" applyFont="1" applyAlignment="1">
      <alignment vertical="center"/>
    </xf>
    <xf numFmtId="49" fontId="10" fillId="0" borderId="0" xfId="1" applyNumberFormat="1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2" borderId="17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19" xfId="0" applyFill="1" applyBorder="1" applyAlignment="1">
      <alignment vertical="center" shrinkToFit="1"/>
    </xf>
    <xf numFmtId="0" fontId="0" fillId="2" borderId="30" xfId="0" applyFill="1" applyBorder="1" applyAlignment="1">
      <alignment vertical="center" shrinkToFit="1"/>
    </xf>
    <xf numFmtId="0" fontId="0" fillId="2" borderId="18" xfId="0" applyFill="1" applyBorder="1" applyAlignment="1">
      <alignment vertical="center" shrinkToFit="1"/>
    </xf>
    <xf numFmtId="0" fontId="0" fillId="2" borderId="26" xfId="0" applyFill="1" applyBorder="1" applyAlignment="1">
      <alignment vertical="center"/>
    </xf>
    <xf numFmtId="0" fontId="0" fillId="2" borderId="21" xfId="0" applyFill="1" applyBorder="1" applyAlignment="1">
      <alignment vertical="center"/>
    </xf>
    <xf numFmtId="0" fontId="12" fillId="2" borderId="12" xfId="0" applyFont="1" applyFill="1" applyBorder="1" applyAlignment="1">
      <alignment horizontal="center" vertical="center" shrinkToFit="1"/>
    </xf>
    <xf numFmtId="0" fontId="12" fillId="2" borderId="14" xfId="0" applyFont="1" applyFill="1" applyBorder="1" applyAlignment="1">
      <alignment horizontal="center" vertical="center" shrinkToFit="1"/>
    </xf>
    <xf numFmtId="38" fontId="0" fillId="0" borderId="0" xfId="1" applyFont="1" applyAlignment="1">
      <alignment vertical="center"/>
    </xf>
    <xf numFmtId="0" fontId="0" fillId="0" borderId="0" xfId="0" applyAlignment="1">
      <alignment horizontal="center" vertical="center"/>
    </xf>
    <xf numFmtId="176" fontId="13" fillId="0" borderId="0" xfId="0" applyNumberFormat="1" applyFont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38" fontId="15" fillId="0" borderId="19" xfId="1" applyFont="1" applyBorder="1" applyAlignment="1">
      <alignment vertical="center"/>
    </xf>
    <xf numFmtId="38" fontId="15" fillId="0" borderId="35" xfId="1" applyFont="1" applyBorder="1" applyAlignment="1">
      <alignment vertical="center"/>
    </xf>
    <xf numFmtId="38" fontId="15" fillId="0" borderId="36" xfId="1" applyFont="1" applyBorder="1" applyAlignment="1">
      <alignment vertical="center"/>
    </xf>
    <xf numFmtId="38" fontId="15" fillId="0" borderId="37" xfId="1" applyFont="1" applyBorder="1" applyAlignment="1">
      <alignment vertical="center"/>
    </xf>
    <xf numFmtId="176" fontId="15" fillId="0" borderId="19" xfId="0" applyNumberFormat="1" applyFont="1" applyBorder="1" applyAlignment="1">
      <alignment vertical="center"/>
    </xf>
    <xf numFmtId="38" fontId="15" fillId="0" borderId="30" xfId="1" applyFont="1" applyBorder="1" applyAlignment="1">
      <alignment vertical="center"/>
    </xf>
    <xf numFmtId="38" fontId="15" fillId="0" borderId="29" xfId="1" applyFont="1" applyBorder="1" applyAlignment="1">
      <alignment vertical="center"/>
    </xf>
    <xf numFmtId="38" fontId="15" fillId="0" borderId="33" xfId="1" applyFont="1" applyBorder="1" applyAlignment="1">
      <alignment vertical="center"/>
    </xf>
    <xf numFmtId="38" fontId="15" fillId="0" borderId="34" xfId="1" applyFont="1" applyBorder="1" applyAlignment="1">
      <alignment vertical="center"/>
    </xf>
    <xf numFmtId="176" fontId="15" fillId="0" borderId="30" xfId="0" applyNumberFormat="1" applyFont="1" applyBorder="1" applyAlignment="1">
      <alignment vertical="center"/>
    </xf>
    <xf numFmtId="38" fontId="15" fillId="0" borderId="18" xfId="1" applyFont="1" applyBorder="1" applyAlignment="1">
      <alignment vertical="center"/>
    </xf>
    <xf numFmtId="38" fontId="15" fillId="0" borderId="4" xfId="1" applyFont="1" applyBorder="1" applyAlignment="1">
      <alignment vertical="center"/>
    </xf>
    <xf numFmtId="38" fontId="15" fillId="0" borderId="27" xfId="1" applyFont="1" applyBorder="1" applyAlignment="1">
      <alignment vertical="center"/>
    </xf>
    <xf numFmtId="38" fontId="15" fillId="0" borderId="3" xfId="1" applyFont="1" applyBorder="1" applyAlignment="1">
      <alignment vertical="center"/>
    </xf>
    <xf numFmtId="176" fontId="15" fillId="0" borderId="18" xfId="0" applyNumberFormat="1" applyFont="1" applyBorder="1" applyAlignment="1">
      <alignment vertical="center"/>
    </xf>
    <xf numFmtId="0" fontId="12" fillId="0" borderId="0" xfId="0" applyFont="1" applyAlignment="1">
      <alignment horizontal="center" vertical="center"/>
    </xf>
    <xf numFmtId="38" fontId="15" fillId="0" borderId="25" xfId="1" applyFont="1" applyBorder="1" applyAlignment="1">
      <alignment vertical="center"/>
    </xf>
    <xf numFmtId="38" fontId="15" fillId="0" borderId="17" xfId="1" applyFont="1" applyBorder="1" applyAlignment="1">
      <alignment vertical="center"/>
    </xf>
    <xf numFmtId="38" fontId="15" fillId="0" borderId="40" xfId="1" applyFont="1" applyBorder="1" applyAlignment="1">
      <alignment vertical="center"/>
    </xf>
    <xf numFmtId="38" fontId="15" fillId="0" borderId="13" xfId="1" applyFont="1" applyBorder="1" applyAlignment="1">
      <alignment vertical="center"/>
    </xf>
    <xf numFmtId="38" fontId="15" fillId="0" borderId="39" xfId="1" applyFont="1" applyBorder="1" applyAlignment="1">
      <alignment vertical="center"/>
    </xf>
    <xf numFmtId="38" fontId="15" fillId="0" borderId="41" xfId="1" applyFont="1" applyBorder="1" applyAlignment="1">
      <alignment vertical="center"/>
    </xf>
    <xf numFmtId="38" fontId="15" fillId="0" borderId="8" xfId="1" applyFont="1" applyBorder="1" applyAlignment="1">
      <alignment vertical="center"/>
    </xf>
    <xf numFmtId="38" fontId="15" fillId="0" borderId="7" xfId="1" applyFont="1" applyBorder="1" applyAlignment="1">
      <alignment vertical="center"/>
    </xf>
    <xf numFmtId="38" fontId="15" fillId="0" borderId="42" xfId="1" applyFont="1" applyBorder="1" applyAlignment="1">
      <alignment vertical="center"/>
    </xf>
    <xf numFmtId="38" fontId="15" fillId="0" borderId="43" xfId="1" applyFont="1" applyBorder="1" applyAlignment="1">
      <alignment vertical="center"/>
    </xf>
    <xf numFmtId="176" fontId="15" fillId="0" borderId="21" xfId="0" applyNumberFormat="1" applyFont="1" applyBorder="1" applyAlignment="1">
      <alignment vertical="center"/>
    </xf>
    <xf numFmtId="176" fontId="15" fillId="0" borderId="38" xfId="0" applyNumberFormat="1" applyFont="1" applyBorder="1" applyAlignment="1">
      <alignment vertical="center"/>
    </xf>
    <xf numFmtId="176" fontId="15" fillId="0" borderId="24" xfId="0" applyNumberFormat="1" applyFont="1" applyBorder="1" applyAlignment="1">
      <alignment vertical="center"/>
    </xf>
    <xf numFmtId="176" fontId="0" fillId="0" borderId="0" xfId="0" applyNumberFormat="1" applyAlignment="1">
      <alignment vertical="center"/>
    </xf>
    <xf numFmtId="176" fontId="15" fillId="0" borderId="44" xfId="0" applyNumberFormat="1" applyFont="1" applyBorder="1" applyAlignment="1">
      <alignment vertical="center"/>
    </xf>
    <xf numFmtId="176" fontId="15" fillId="0" borderId="45" xfId="0" applyNumberFormat="1" applyFont="1" applyBorder="1" applyAlignment="1">
      <alignment vertical="center"/>
    </xf>
    <xf numFmtId="0" fontId="0" fillId="0" borderId="31" xfId="0" applyBorder="1" applyAlignment="1">
      <alignment horizontal="center" vertical="center"/>
    </xf>
    <xf numFmtId="38" fontId="15" fillId="0" borderId="46" xfId="1" applyFont="1" applyBorder="1" applyAlignment="1">
      <alignment vertical="center"/>
    </xf>
    <xf numFmtId="176" fontId="15" fillId="0" borderId="16" xfId="1" applyNumberFormat="1" applyFont="1" applyBorder="1" applyAlignment="1">
      <alignment vertical="center"/>
    </xf>
    <xf numFmtId="38" fontId="15" fillId="0" borderId="48" xfId="1" applyFont="1" applyBorder="1" applyAlignment="1">
      <alignment vertical="center"/>
    </xf>
    <xf numFmtId="176" fontId="15" fillId="0" borderId="11" xfId="1" applyNumberFormat="1" applyFont="1" applyBorder="1" applyAlignment="1">
      <alignment vertical="center"/>
    </xf>
    <xf numFmtId="38" fontId="15" fillId="0" borderId="50" xfId="1" applyFont="1" applyBorder="1" applyAlignment="1">
      <alignment vertical="center"/>
    </xf>
    <xf numFmtId="38" fontId="15" fillId="0" borderId="47" xfId="1" applyFont="1" applyBorder="1" applyAlignment="1">
      <alignment vertical="center"/>
    </xf>
    <xf numFmtId="38" fontId="15" fillId="0" borderId="49" xfId="1" applyFont="1" applyBorder="1" applyAlignment="1">
      <alignment vertical="center"/>
    </xf>
    <xf numFmtId="38" fontId="15" fillId="0" borderId="51" xfId="1" applyFont="1" applyBorder="1" applyAlignment="1">
      <alignment vertical="center"/>
    </xf>
    <xf numFmtId="176" fontId="15" fillId="0" borderId="23" xfId="1" applyNumberFormat="1" applyFont="1" applyBorder="1" applyAlignment="1">
      <alignment vertical="center"/>
    </xf>
    <xf numFmtId="38" fontId="15" fillId="0" borderId="56" xfId="1" applyFont="1" applyBorder="1" applyAlignment="1">
      <alignment vertical="center"/>
    </xf>
    <xf numFmtId="38" fontId="15" fillId="0" borderId="57" xfId="1" applyFont="1" applyBorder="1" applyAlignment="1">
      <alignment vertical="center"/>
    </xf>
    <xf numFmtId="38" fontId="15" fillId="0" borderId="58" xfId="1" applyFont="1" applyBorder="1" applyAlignment="1">
      <alignment vertical="center"/>
    </xf>
    <xf numFmtId="38" fontId="15" fillId="0" borderId="63" xfId="1" applyFont="1" applyBorder="1" applyAlignment="1">
      <alignment vertical="center"/>
    </xf>
    <xf numFmtId="176" fontId="15" fillId="0" borderId="14" xfId="1" applyNumberFormat="1" applyFont="1" applyBorder="1" applyAlignment="1">
      <alignment vertical="center"/>
    </xf>
    <xf numFmtId="176" fontId="15" fillId="0" borderId="1" xfId="1" applyNumberFormat="1" applyFont="1" applyBorder="1" applyAlignment="1">
      <alignment vertical="center"/>
    </xf>
    <xf numFmtId="38" fontId="15" fillId="0" borderId="64" xfId="1" applyFont="1" applyBorder="1" applyAlignment="1">
      <alignment vertical="center"/>
    </xf>
    <xf numFmtId="38" fontId="15" fillId="0" borderId="51" xfId="1" applyFont="1" applyBorder="1" applyAlignment="1">
      <alignment vertical="center" shrinkToFit="1"/>
    </xf>
    <xf numFmtId="38" fontId="15" fillId="0" borderId="63" xfId="1" applyFont="1" applyBorder="1" applyAlignment="1">
      <alignment vertical="center" shrinkToFit="1"/>
    </xf>
    <xf numFmtId="0" fontId="15" fillId="0" borderId="66" xfId="0" applyFont="1" applyBorder="1" applyAlignment="1">
      <alignment vertical="center"/>
    </xf>
    <xf numFmtId="0" fontId="15" fillId="0" borderId="67" xfId="0" applyFont="1" applyBorder="1" applyAlignment="1">
      <alignment vertical="center"/>
    </xf>
    <xf numFmtId="38" fontId="15" fillId="0" borderId="61" xfId="1" applyFont="1" applyBorder="1" applyAlignment="1">
      <alignment vertical="center"/>
    </xf>
    <xf numFmtId="38" fontId="15" fillId="0" borderId="68" xfId="1" applyFont="1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38" fontId="15" fillId="0" borderId="0" xfId="1" applyFont="1" applyBorder="1" applyAlignment="1">
      <alignment vertical="center"/>
    </xf>
    <xf numFmtId="178" fontId="15" fillId="0" borderId="0" xfId="1" applyNumberFormat="1" applyFont="1" applyBorder="1" applyAlignment="1">
      <alignment vertical="center"/>
    </xf>
    <xf numFmtId="176" fontId="15" fillId="0" borderId="0" xfId="1" applyNumberFormat="1" applyFont="1" applyBorder="1" applyAlignment="1">
      <alignment vertical="center"/>
    </xf>
    <xf numFmtId="177" fontId="15" fillId="0" borderId="0" xfId="1" applyNumberFormat="1" applyFont="1" applyBorder="1" applyAlignment="1">
      <alignment vertical="center"/>
    </xf>
    <xf numFmtId="0" fontId="0" fillId="0" borderId="17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176" fontId="0" fillId="0" borderId="0" xfId="0" applyNumberFormat="1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22" xfId="0" applyBorder="1" applyAlignment="1">
      <alignment horizontal="center" vertical="center"/>
    </xf>
    <xf numFmtId="0" fontId="0" fillId="3" borderId="6" xfId="0" applyFill="1" applyBorder="1" applyAlignment="1">
      <alignment vertical="center"/>
    </xf>
    <xf numFmtId="38" fontId="13" fillId="3" borderId="70" xfId="1" applyFont="1" applyFill="1" applyBorder="1" applyAlignment="1">
      <alignment vertical="center"/>
    </xf>
    <xf numFmtId="38" fontId="13" fillId="3" borderId="19" xfId="1" applyFont="1" applyFill="1" applyBorder="1" applyAlignment="1">
      <alignment vertical="center"/>
    </xf>
    <xf numFmtId="176" fontId="13" fillId="0" borderId="28" xfId="0" applyNumberFormat="1" applyFont="1" applyBorder="1" applyAlignment="1">
      <alignment vertical="center"/>
    </xf>
    <xf numFmtId="176" fontId="13" fillId="0" borderId="7" xfId="0" applyNumberFormat="1" applyFont="1" applyBorder="1" applyAlignment="1">
      <alignment vertical="center"/>
    </xf>
    <xf numFmtId="0" fontId="13" fillId="0" borderId="7" xfId="0" applyFont="1" applyBorder="1" applyAlignment="1">
      <alignment horizontal="right" vertical="center"/>
    </xf>
    <xf numFmtId="38" fontId="13" fillId="3" borderId="31" xfId="1" applyFont="1" applyFill="1" applyBorder="1" applyAlignment="1">
      <alignment vertical="center"/>
    </xf>
    <xf numFmtId="38" fontId="13" fillId="3" borderId="17" xfId="1" applyFont="1" applyFill="1" applyBorder="1" applyAlignment="1">
      <alignment vertical="center"/>
    </xf>
    <xf numFmtId="176" fontId="13" fillId="0" borderId="71" xfId="0" applyNumberFormat="1" applyFont="1" applyBorder="1" applyAlignment="1">
      <alignment vertical="center"/>
    </xf>
    <xf numFmtId="176" fontId="13" fillId="0" borderId="39" xfId="0" applyNumberFormat="1" applyFont="1" applyBorder="1" applyAlignment="1">
      <alignment vertical="center"/>
    </xf>
    <xf numFmtId="0" fontId="13" fillId="0" borderId="39" xfId="0" applyFont="1" applyBorder="1" applyAlignment="1">
      <alignment horizontal="right" vertical="center"/>
    </xf>
    <xf numFmtId="0" fontId="16" fillId="0" borderId="0" xfId="0" applyFont="1" applyAlignment="1">
      <alignment vertical="center"/>
    </xf>
    <xf numFmtId="0" fontId="0" fillId="0" borderId="72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0" fillId="0" borderId="82" xfId="0" applyBorder="1" applyAlignment="1">
      <alignment horizontal="center" vertical="center"/>
    </xf>
    <xf numFmtId="0" fontId="0" fillId="0" borderId="83" xfId="0" applyBorder="1" applyAlignment="1">
      <alignment horizontal="center" vertical="center"/>
    </xf>
    <xf numFmtId="0" fontId="12" fillId="2" borderId="26" xfId="0" applyFont="1" applyFill="1" applyBorder="1" applyAlignment="1">
      <alignment vertical="center"/>
    </xf>
    <xf numFmtId="0" fontId="12" fillId="2" borderId="25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0" fontId="12" fillId="2" borderId="40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vertical="center"/>
    </xf>
    <xf numFmtId="0" fontId="14" fillId="2" borderId="12" xfId="0" applyFont="1" applyFill="1" applyBorder="1" applyAlignment="1">
      <alignment vertical="center" shrinkToFit="1"/>
    </xf>
    <xf numFmtId="0" fontId="14" fillId="2" borderId="22" xfId="0" applyFont="1" applyFill="1" applyBorder="1" applyAlignment="1">
      <alignment vertical="center" shrinkToFit="1"/>
    </xf>
    <xf numFmtId="0" fontId="12" fillId="2" borderId="25" xfId="0" applyFont="1" applyFill="1" applyBorder="1" applyAlignment="1">
      <alignment vertical="center"/>
    </xf>
    <xf numFmtId="0" fontId="0" fillId="2" borderId="35" xfId="0" applyFill="1" applyBorder="1" applyAlignment="1">
      <alignment horizontal="left" vertical="center"/>
    </xf>
    <xf numFmtId="0" fontId="0" fillId="2" borderId="69" xfId="0" applyFill="1" applyBorder="1" applyAlignment="1">
      <alignment horizontal="left" vertical="center"/>
    </xf>
    <xf numFmtId="38" fontId="13" fillId="2" borderId="70" xfId="1" applyFont="1" applyFill="1" applyBorder="1" applyAlignment="1">
      <alignment vertical="center"/>
    </xf>
    <xf numFmtId="38" fontId="13" fillId="2" borderId="19" xfId="1" applyFont="1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25" xfId="0" applyFill="1" applyBorder="1" applyAlignment="1">
      <alignment horizontal="left" vertical="center"/>
    </xf>
    <xf numFmtId="0" fontId="0" fillId="2" borderId="26" xfId="0" applyFill="1" applyBorder="1" applyAlignment="1">
      <alignment horizontal="left" vertical="center"/>
    </xf>
    <xf numFmtId="38" fontId="13" fillId="2" borderId="31" xfId="1" applyFont="1" applyFill="1" applyBorder="1" applyAlignment="1">
      <alignment vertical="center"/>
    </xf>
    <xf numFmtId="38" fontId="13" fillId="2" borderId="17" xfId="1" applyFon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35" xfId="0" applyFill="1" applyBorder="1" applyAlignment="1">
      <alignment horizontal="center" vertical="center"/>
    </xf>
    <xf numFmtId="0" fontId="0" fillId="2" borderId="69" xfId="0" applyFill="1" applyBorder="1" applyAlignment="1">
      <alignment horizontal="center" vertical="center"/>
    </xf>
    <xf numFmtId="0" fontId="0" fillId="2" borderId="85" xfId="0" applyFill="1" applyBorder="1" applyAlignment="1">
      <alignment horizontal="center" vertical="center"/>
    </xf>
    <xf numFmtId="0" fontId="0" fillId="2" borderId="85" xfId="0" applyFill="1" applyBorder="1" applyAlignment="1">
      <alignment horizontal="left" vertical="center"/>
    </xf>
    <xf numFmtId="0" fontId="0" fillId="2" borderId="84" xfId="0" applyFill="1" applyBorder="1" applyAlignment="1">
      <alignment horizontal="left" vertical="center"/>
    </xf>
    <xf numFmtId="0" fontId="14" fillId="2" borderId="52" xfId="0" applyFont="1" applyFill="1" applyBorder="1" applyAlignment="1">
      <alignment horizontal="center" vertical="center"/>
    </xf>
    <xf numFmtId="0" fontId="14" fillId="2" borderId="62" xfId="0" applyFont="1" applyFill="1" applyBorder="1" applyAlignment="1">
      <alignment horizontal="center" vertical="center" wrapText="1"/>
    </xf>
    <xf numFmtId="0" fontId="14" fillId="2" borderId="62" xfId="0" applyFont="1" applyFill="1" applyBorder="1" applyAlignment="1">
      <alignment horizontal="center" vertical="center"/>
    </xf>
    <xf numFmtId="0" fontId="14" fillId="2" borderId="54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6" xfId="0" applyBorder="1" applyAlignment="1">
      <alignment horizontal="center" vertical="center"/>
    </xf>
    <xf numFmtId="0" fontId="0" fillId="0" borderId="8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38" fontId="13" fillId="0" borderId="65" xfId="1" applyFont="1" applyBorder="1" applyAlignment="1">
      <alignment vertical="center"/>
    </xf>
    <xf numFmtId="179" fontId="0" fillId="0" borderId="25" xfId="0" applyNumberFormat="1" applyBorder="1" applyAlignment="1">
      <alignment horizontal="center" vertical="center" wrapText="1"/>
    </xf>
    <xf numFmtId="179" fontId="0" fillId="0" borderId="54" xfId="0" applyNumberFormat="1" applyBorder="1" applyAlignment="1">
      <alignment horizontal="center" vertical="center" wrapText="1"/>
    </xf>
    <xf numFmtId="179" fontId="0" fillId="0" borderId="52" xfId="0" applyNumberFormat="1" applyBorder="1" applyAlignment="1">
      <alignment horizontal="center" vertical="center" wrapText="1"/>
    </xf>
    <xf numFmtId="179" fontId="0" fillId="0" borderId="21" xfId="0" applyNumberFormat="1" applyBorder="1" applyAlignment="1">
      <alignment horizontal="center" vertical="center" wrapText="1"/>
    </xf>
    <xf numFmtId="38" fontId="17" fillId="0" borderId="34" xfId="1" applyFont="1" applyBorder="1" applyAlignment="1">
      <alignment vertical="center"/>
    </xf>
    <xf numFmtId="38" fontId="17" fillId="0" borderId="29" xfId="1" applyFont="1" applyBorder="1" applyAlignment="1">
      <alignment vertical="center"/>
    </xf>
    <xf numFmtId="38" fontId="17" fillId="0" borderId="88" xfId="1" applyFont="1" applyBorder="1" applyAlignment="1">
      <alignment vertical="center"/>
    </xf>
    <xf numFmtId="38" fontId="17" fillId="0" borderId="89" xfId="1" applyFont="1" applyBorder="1" applyAlignment="1">
      <alignment vertical="center"/>
    </xf>
    <xf numFmtId="38" fontId="17" fillId="0" borderId="4" xfId="1" applyFont="1" applyBorder="1" applyAlignment="1">
      <alignment vertical="center"/>
    </xf>
    <xf numFmtId="38" fontId="17" fillId="0" borderId="3" xfId="1" applyFont="1" applyBorder="1" applyAlignment="1">
      <alignment vertical="center"/>
    </xf>
    <xf numFmtId="38" fontId="17" fillId="0" borderId="65" xfId="1" applyFont="1" applyBorder="1" applyAlignment="1">
      <alignment vertical="center"/>
    </xf>
    <xf numFmtId="38" fontId="17" fillId="0" borderId="20" xfId="1" applyFont="1" applyBorder="1" applyAlignment="1">
      <alignment vertical="center"/>
    </xf>
    <xf numFmtId="38" fontId="17" fillId="0" borderId="25" xfId="1" applyFont="1" applyBorder="1" applyAlignment="1">
      <alignment vertical="center"/>
    </xf>
    <xf numFmtId="38" fontId="17" fillId="0" borderId="54" xfId="1" applyFont="1" applyBorder="1" applyAlignment="1">
      <alignment vertical="center"/>
    </xf>
    <xf numFmtId="38" fontId="17" fillId="0" borderId="52" xfId="1" applyFont="1" applyBorder="1" applyAlignment="1">
      <alignment vertical="center"/>
    </xf>
    <xf numFmtId="38" fontId="17" fillId="0" borderId="21" xfId="1" applyFont="1" applyBorder="1" applyAlignment="1">
      <alignment vertical="center"/>
    </xf>
    <xf numFmtId="0" fontId="0" fillId="0" borderId="30" xfId="0" applyBorder="1" applyAlignment="1">
      <alignment vertical="center"/>
    </xf>
    <xf numFmtId="38" fontId="0" fillId="0" borderId="0" xfId="0" applyNumberFormat="1" applyAlignment="1">
      <alignment vertical="center"/>
    </xf>
    <xf numFmtId="38" fontId="13" fillId="0" borderId="80" xfId="1" applyFont="1" applyBorder="1" applyAlignment="1">
      <alignment vertical="center"/>
    </xf>
    <xf numFmtId="176" fontId="13" fillId="0" borderId="79" xfId="1" applyNumberFormat="1" applyFont="1" applyBorder="1" applyAlignment="1">
      <alignment vertical="center"/>
    </xf>
    <xf numFmtId="178" fontId="13" fillId="0" borderId="80" xfId="1" applyNumberFormat="1" applyFont="1" applyBorder="1" applyAlignment="1">
      <alignment vertical="center"/>
    </xf>
    <xf numFmtId="176" fontId="13" fillId="0" borderId="78" xfId="1" applyNumberFormat="1" applyFont="1" applyBorder="1" applyAlignment="1">
      <alignment vertical="center"/>
    </xf>
    <xf numFmtId="38" fontId="13" fillId="0" borderId="48" xfId="1" applyFont="1" applyBorder="1" applyAlignment="1">
      <alignment vertical="center"/>
    </xf>
    <xf numFmtId="176" fontId="13" fillId="0" borderId="11" xfId="1" applyNumberFormat="1" applyFont="1" applyBorder="1" applyAlignment="1">
      <alignment vertical="center"/>
    </xf>
    <xf numFmtId="178" fontId="13" fillId="0" borderId="48" xfId="1" applyNumberFormat="1" applyFont="1" applyBorder="1" applyAlignment="1">
      <alignment vertical="center"/>
    </xf>
    <xf numFmtId="176" fontId="13" fillId="0" borderId="60" xfId="1" applyNumberFormat="1" applyFont="1" applyBorder="1" applyAlignment="1">
      <alignment vertical="center"/>
    </xf>
    <xf numFmtId="38" fontId="13" fillId="0" borderId="50" xfId="1" applyFont="1" applyBorder="1" applyAlignment="1">
      <alignment vertical="center"/>
    </xf>
    <xf numFmtId="176" fontId="13" fillId="0" borderId="23" xfId="1" applyNumberFormat="1" applyFont="1" applyBorder="1" applyAlignment="1">
      <alignment vertical="center"/>
    </xf>
    <xf numFmtId="178" fontId="13" fillId="0" borderId="50" xfId="1" applyNumberFormat="1" applyFont="1" applyBorder="1" applyAlignment="1">
      <alignment vertical="center"/>
    </xf>
    <xf numFmtId="176" fontId="13" fillId="0" borderId="24" xfId="1" applyNumberFormat="1" applyFont="1" applyBorder="1" applyAlignment="1">
      <alignment vertical="center"/>
    </xf>
    <xf numFmtId="38" fontId="13" fillId="0" borderId="46" xfId="1" applyFont="1" applyBorder="1" applyAlignment="1">
      <alignment vertical="center"/>
    </xf>
    <xf numFmtId="176" fontId="13" fillId="0" borderId="16" xfId="1" applyNumberFormat="1" applyFont="1" applyBorder="1" applyAlignment="1">
      <alignment vertical="center"/>
    </xf>
    <xf numFmtId="178" fontId="13" fillId="0" borderId="46" xfId="1" applyNumberFormat="1" applyFont="1" applyBorder="1" applyAlignment="1">
      <alignment vertical="center"/>
    </xf>
    <xf numFmtId="176" fontId="13" fillId="0" borderId="59" xfId="1" applyNumberFormat="1" applyFont="1" applyBorder="1" applyAlignment="1">
      <alignment vertical="center"/>
    </xf>
    <xf numFmtId="176" fontId="13" fillId="0" borderId="3" xfId="1" applyNumberFormat="1" applyFont="1" applyBorder="1" applyAlignment="1">
      <alignment vertical="center"/>
    </xf>
    <xf numFmtId="178" fontId="13" fillId="0" borderId="65" xfId="1" applyNumberFormat="1" applyFont="1" applyBorder="1" applyAlignment="1">
      <alignment vertical="center"/>
    </xf>
    <xf numFmtId="176" fontId="13" fillId="0" borderId="20" xfId="1" applyNumberFormat="1" applyFont="1" applyBorder="1" applyAlignment="1">
      <alignment vertical="center"/>
    </xf>
    <xf numFmtId="0" fontId="1" fillId="2" borderId="55" xfId="0" applyFont="1" applyFill="1" applyBorder="1" applyAlignment="1">
      <alignment horizontal="center" vertical="center" textRotation="255"/>
    </xf>
    <xf numFmtId="38" fontId="13" fillId="0" borderId="57" xfId="1" applyFont="1" applyBorder="1" applyAlignment="1">
      <alignment vertical="center"/>
    </xf>
    <xf numFmtId="176" fontId="13" fillId="0" borderId="38" xfId="1" applyNumberFormat="1" applyFont="1" applyBorder="1" applyAlignment="1">
      <alignment vertical="center"/>
    </xf>
    <xf numFmtId="176" fontId="13" fillId="0" borderId="1" xfId="1" applyNumberFormat="1" applyFont="1" applyBorder="1" applyAlignment="1">
      <alignment vertical="center"/>
    </xf>
    <xf numFmtId="0" fontId="0" fillId="2" borderId="17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12" fillId="2" borderId="25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0" fontId="12" fillId="2" borderId="29" xfId="0" applyFont="1" applyFill="1" applyBorder="1" applyAlignment="1">
      <alignment horizontal="center" vertical="center"/>
    </xf>
    <xf numFmtId="0" fontId="12" fillId="2" borderId="32" xfId="0" applyFont="1" applyFill="1" applyBorder="1" applyAlignment="1">
      <alignment horizontal="center" vertical="center"/>
    </xf>
    <xf numFmtId="0" fontId="12" fillId="2" borderId="25" xfId="0" applyFont="1" applyFill="1" applyBorder="1" applyAlignment="1">
      <alignment horizontal="left" vertical="center" shrinkToFit="1"/>
    </xf>
    <xf numFmtId="0" fontId="12" fillId="2" borderId="26" xfId="0" applyFont="1" applyFill="1" applyBorder="1" applyAlignment="1">
      <alignment horizontal="left" vertical="center" shrinkToFit="1"/>
    </xf>
    <xf numFmtId="0" fontId="12" fillId="2" borderId="29" xfId="0" applyFont="1" applyFill="1" applyBorder="1" applyAlignment="1">
      <alignment horizontal="left" vertical="center" shrinkToFit="1"/>
    </xf>
    <xf numFmtId="0" fontId="12" fillId="2" borderId="32" xfId="0" applyFont="1" applyFill="1" applyBorder="1" applyAlignment="1">
      <alignment horizontal="left" vertical="center" shrinkToFit="1"/>
    </xf>
    <xf numFmtId="0" fontId="12" fillId="2" borderId="4" xfId="0" applyFont="1" applyFill="1" applyBorder="1" applyAlignment="1">
      <alignment horizontal="left" vertical="center" shrinkToFit="1"/>
    </xf>
    <xf numFmtId="0" fontId="12" fillId="2" borderId="20" xfId="0" applyFont="1" applyFill="1" applyBorder="1" applyAlignment="1">
      <alignment horizontal="left" vertical="center" shrinkToFit="1"/>
    </xf>
    <xf numFmtId="0" fontId="0" fillId="0" borderId="18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2" borderId="4" xfId="0" applyFill="1" applyBorder="1" applyAlignment="1">
      <alignment horizontal="center" vertical="center"/>
    </xf>
    <xf numFmtId="0" fontId="0" fillId="2" borderId="74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9" xfId="0" applyFont="1" applyFill="1" applyBorder="1" applyAlignment="1">
      <alignment horizontal="left" vertical="center" shrinkToFit="1"/>
    </xf>
    <xf numFmtId="0" fontId="0" fillId="2" borderId="60" xfId="0" applyFont="1" applyFill="1" applyBorder="1" applyAlignment="1">
      <alignment horizontal="left" vertical="center" shrinkToFit="1"/>
    </xf>
    <xf numFmtId="0" fontId="0" fillId="2" borderId="12" xfId="0" applyFont="1" applyFill="1" applyBorder="1" applyAlignment="1">
      <alignment horizontal="left" vertical="center" shrinkToFit="1"/>
    </xf>
    <xf numFmtId="0" fontId="0" fillId="2" borderId="38" xfId="0" applyFont="1" applyFill="1" applyBorder="1" applyAlignment="1">
      <alignment horizontal="left" vertical="center" shrinkToFit="1"/>
    </xf>
    <xf numFmtId="0" fontId="0" fillId="2" borderId="46" xfId="0" applyFont="1" applyFill="1" applyBorder="1" applyAlignment="1">
      <alignment horizontal="center" vertical="center" textRotation="255" shrinkToFit="1"/>
    </xf>
    <xf numFmtId="0" fontId="1" fillId="2" borderId="48" xfId="0" applyFont="1" applyFill="1" applyBorder="1" applyAlignment="1">
      <alignment horizontal="center" vertical="center" textRotation="255" shrinkToFit="1"/>
    </xf>
    <xf numFmtId="0" fontId="1" fillId="2" borderId="57" xfId="0" applyFont="1" applyFill="1" applyBorder="1" applyAlignment="1">
      <alignment horizontal="center" vertical="center" textRotation="255" shrinkToFit="1"/>
    </xf>
    <xf numFmtId="0" fontId="1" fillId="2" borderId="50" xfId="0" applyFont="1" applyFill="1" applyBorder="1" applyAlignment="1">
      <alignment horizontal="center" vertical="center" textRotation="255" shrinkToFit="1"/>
    </xf>
    <xf numFmtId="0" fontId="0" fillId="2" borderId="15" xfId="0" applyFont="1" applyFill="1" applyBorder="1" applyAlignment="1">
      <alignment horizontal="left" vertical="center" shrinkToFit="1"/>
    </xf>
    <xf numFmtId="0" fontId="0" fillId="2" borderId="59" xfId="0" applyFont="1" applyFill="1" applyBorder="1" applyAlignment="1">
      <alignment horizontal="left" vertical="center" shrinkToFit="1"/>
    </xf>
    <xf numFmtId="0" fontId="0" fillId="2" borderId="22" xfId="0" applyFont="1" applyFill="1" applyBorder="1" applyAlignment="1">
      <alignment horizontal="left" vertical="center" shrinkToFit="1"/>
    </xf>
    <xf numFmtId="0" fontId="0" fillId="2" borderId="24" xfId="0" applyFont="1" applyFill="1" applyBorder="1" applyAlignment="1">
      <alignment horizontal="left" vertical="center" shrinkToFit="1"/>
    </xf>
    <xf numFmtId="0" fontId="0" fillId="2" borderId="52" xfId="0" applyFont="1" applyFill="1" applyBorder="1" applyAlignment="1">
      <alignment horizontal="center" vertical="center" textRotation="255"/>
    </xf>
    <xf numFmtId="0" fontId="1" fillId="2" borderId="55" xfId="0" applyFont="1" applyFill="1" applyBorder="1" applyAlignment="1">
      <alignment horizontal="center" vertical="center" textRotation="255"/>
    </xf>
    <xf numFmtId="0" fontId="0" fillId="2" borderId="25" xfId="0" applyFont="1" applyFill="1" applyBorder="1" applyAlignment="1">
      <alignment horizontal="center" vertical="center" textRotation="255"/>
    </xf>
    <xf numFmtId="0" fontId="1" fillId="2" borderId="6" xfId="0" applyFont="1" applyFill="1" applyBorder="1" applyAlignment="1">
      <alignment horizontal="center" vertical="center" textRotation="255"/>
    </xf>
    <xf numFmtId="0" fontId="1" fillId="2" borderId="2" xfId="0" applyFont="1" applyFill="1" applyBorder="1" applyAlignment="1">
      <alignment horizontal="center" vertical="center" textRotation="255"/>
    </xf>
    <xf numFmtId="0" fontId="0" fillId="2" borderId="54" xfId="0" applyFill="1" applyBorder="1" applyAlignment="1">
      <alignment horizontal="center" vertical="center" shrinkToFit="1"/>
    </xf>
    <xf numFmtId="0" fontId="0" fillId="2" borderId="76" xfId="0" applyFill="1" applyBorder="1" applyAlignment="1">
      <alignment horizontal="center" vertical="center" shrinkToFit="1"/>
    </xf>
    <xf numFmtId="0" fontId="0" fillId="2" borderId="35" xfId="0" applyFont="1" applyFill="1" applyBorder="1" applyAlignment="1">
      <alignment horizontal="center" vertical="center" textRotation="255"/>
    </xf>
    <xf numFmtId="0" fontId="1" fillId="2" borderId="77" xfId="0" applyFont="1" applyFill="1" applyBorder="1" applyAlignment="1">
      <alignment horizontal="left" vertical="center" shrinkToFit="1"/>
    </xf>
    <xf numFmtId="0" fontId="1" fillId="2" borderId="78" xfId="0" applyFont="1" applyFill="1" applyBorder="1" applyAlignment="1">
      <alignment horizontal="left" vertical="center" shrinkToFit="1"/>
    </xf>
    <xf numFmtId="0" fontId="1" fillId="2" borderId="9" xfId="0" applyFont="1" applyFill="1" applyBorder="1" applyAlignment="1">
      <alignment horizontal="left" vertical="center" shrinkToFit="1"/>
    </xf>
    <xf numFmtId="0" fontId="1" fillId="2" borderId="60" xfId="0" applyFont="1" applyFill="1" applyBorder="1" applyAlignment="1">
      <alignment horizontal="left" vertical="center" shrinkToFit="1"/>
    </xf>
    <xf numFmtId="0" fontId="0" fillId="2" borderId="26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75" xfId="0" applyFill="1" applyBorder="1" applyAlignment="1">
      <alignment horizontal="center" vertical="center"/>
    </xf>
    <xf numFmtId="0" fontId="0" fillId="2" borderId="52" xfId="0" applyFill="1" applyBorder="1" applyAlignment="1">
      <alignment horizontal="center" vertical="center" shrinkToFit="1"/>
    </xf>
    <xf numFmtId="0" fontId="0" fillId="2" borderId="55" xfId="0" applyFill="1" applyBorder="1" applyAlignment="1">
      <alignment horizontal="center" vertical="center" shrinkToFit="1"/>
    </xf>
    <xf numFmtId="0" fontId="14" fillId="2" borderId="10" xfId="0" applyFont="1" applyFill="1" applyBorder="1" applyAlignment="1">
      <alignment horizontal="center" vertical="center"/>
    </xf>
    <xf numFmtId="0" fontId="14" fillId="2" borderId="60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4" fillId="2" borderId="24" xfId="0" applyFont="1" applyFill="1" applyBorder="1" applyAlignment="1">
      <alignment horizontal="center" vertical="center"/>
    </xf>
    <xf numFmtId="0" fontId="14" fillId="2" borderId="53" xfId="0" applyFont="1" applyFill="1" applyBorder="1" applyAlignment="1">
      <alignment horizontal="center" vertical="center"/>
    </xf>
    <xf numFmtId="0" fontId="14" fillId="2" borderId="59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20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人口統計!$J$4</c:f>
              <c:strCache>
                <c:ptCount val="1"/>
                <c:pt idx="0">
                  <c:v>0歳～39歳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人口統計!$J$6:$J$13</c:f>
            </c:numRef>
          </c:val>
        </c:ser>
        <c:ser>
          <c:idx val="6"/>
          <c:order val="1"/>
          <c:tx>
            <c:strRef>
              <c:f>人口統計!$G$3:$G$4</c:f>
              <c:strCache>
                <c:ptCount val="2"/>
                <c:pt idx="0">
                  <c:v>40歳～64歳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"/>
                  <c:y val="3.34448160535117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人口統計!$G$6:$G$13</c:f>
              <c:numCache>
                <c:formatCode>#,##0_);[Red]\(#,##0\)</c:formatCode>
                <c:ptCount val="8"/>
                <c:pt idx="0">
                  <c:v>61499</c:v>
                </c:pt>
                <c:pt idx="1">
                  <c:v>28779</c:v>
                </c:pt>
                <c:pt idx="2">
                  <c:v>14994</c:v>
                </c:pt>
                <c:pt idx="3">
                  <c:v>10156</c:v>
                </c:pt>
                <c:pt idx="4">
                  <c:v>13857</c:v>
                </c:pt>
                <c:pt idx="5">
                  <c:v>31773</c:v>
                </c:pt>
                <c:pt idx="6">
                  <c:v>40364</c:v>
                </c:pt>
                <c:pt idx="7">
                  <c:v>17356</c:v>
                </c:pt>
              </c:numCache>
            </c:numRef>
          </c:val>
        </c:ser>
        <c:ser>
          <c:idx val="3"/>
          <c:order val="2"/>
          <c:tx>
            <c:strRef>
              <c:f>人口統計!$E$4</c:f>
              <c:strCache>
                <c:ptCount val="1"/>
                <c:pt idx="0">
                  <c:v>65歳～74歳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人口統計!$E$6:$E$13</c:f>
              <c:numCache>
                <c:formatCode>#,##0_);[Red]\(#,##0\)</c:formatCode>
                <c:ptCount val="8"/>
                <c:pt idx="0">
                  <c:v>24446</c:v>
                </c:pt>
                <c:pt idx="1">
                  <c:v>15026</c:v>
                </c:pt>
                <c:pt idx="2">
                  <c:v>9446</c:v>
                </c:pt>
                <c:pt idx="3">
                  <c:v>5162</c:v>
                </c:pt>
                <c:pt idx="4">
                  <c:v>7104</c:v>
                </c:pt>
                <c:pt idx="5">
                  <c:v>15294</c:v>
                </c:pt>
                <c:pt idx="6">
                  <c:v>24845</c:v>
                </c:pt>
                <c:pt idx="7">
                  <c:v>9583</c:v>
                </c:pt>
              </c:numCache>
            </c:numRef>
          </c:val>
        </c:ser>
        <c:ser>
          <c:idx val="4"/>
          <c:order val="3"/>
          <c:tx>
            <c:strRef>
              <c:f>人口統計!$F$4</c:f>
              <c:strCache>
                <c:ptCount val="1"/>
                <c:pt idx="0">
                  <c:v>75歳以上</c:v>
                </c:pt>
              </c:strCache>
            </c:strRef>
          </c:tx>
          <c:invertIfNegative val="0"/>
          <c:dLbls>
            <c:dLbl>
              <c:idx val="3"/>
              <c:layout>
                <c:manualLayout>
                  <c:x val="0"/>
                  <c:y val="-6.688963210702341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6878692375918974E-17"/>
                  <c:y val="-6.6889632107024226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人口統計!$F$6:$F$13</c:f>
              <c:numCache>
                <c:formatCode>#,##0_);[Red]\(#,##0\)</c:formatCode>
                <c:ptCount val="8"/>
                <c:pt idx="0">
                  <c:v>20887</c:v>
                </c:pt>
                <c:pt idx="1">
                  <c:v>15563</c:v>
                </c:pt>
                <c:pt idx="2">
                  <c:v>9380</c:v>
                </c:pt>
                <c:pt idx="3">
                  <c:v>4705</c:v>
                </c:pt>
                <c:pt idx="4">
                  <c:v>7353</c:v>
                </c:pt>
                <c:pt idx="5">
                  <c:v>16160</c:v>
                </c:pt>
                <c:pt idx="6">
                  <c:v>24680</c:v>
                </c:pt>
                <c:pt idx="7">
                  <c:v>10885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340918392"/>
        <c:axId val="342864728"/>
      </c:barChart>
      <c:lineChart>
        <c:grouping val="standard"/>
        <c:varyColors val="0"/>
        <c:ser>
          <c:idx val="1"/>
          <c:order val="4"/>
          <c:tx>
            <c:strRef>
              <c:f>人口統計!$H$3</c:f>
              <c:strCache>
                <c:ptCount val="1"/>
                <c:pt idx="0">
                  <c:v>高齢化率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dLbls>
            <c:dLbl>
              <c:idx val="0"/>
              <c:layout>
                <c:manualLayout>
                  <c:x val="-4.6816479400749081E-2"/>
                  <c:y val="-4.68227424749163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3707865168539256E-2"/>
                  <c:y val="-3.1215161649944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7453183520599251E-3"/>
                  <c:y val="6.6889632107023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3.3707865168539325E-2"/>
                  <c:y val="-3.34448160535116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人口統計!$H$6:$H$13</c:f>
              <c:numCache>
                <c:formatCode>0.0%</c:formatCode>
                <c:ptCount val="8"/>
                <c:pt idx="0">
                  <c:v>0.24155698833058029</c:v>
                </c:pt>
                <c:pt idx="1">
                  <c:v>0.32996774645912214</c:v>
                </c:pt>
                <c:pt idx="2">
                  <c:v>0.37158534659718934</c:v>
                </c:pt>
                <c:pt idx="3">
                  <c:v>0.30778588807785889</c:v>
                </c:pt>
                <c:pt idx="4">
                  <c:v>0.32238426545357241</c:v>
                </c:pt>
                <c:pt idx="5">
                  <c:v>0.31768829096344775</c:v>
                </c:pt>
                <c:pt idx="6">
                  <c:v>0.36239572662081077</c:v>
                </c:pt>
                <c:pt idx="7">
                  <c:v>0.3545470292742075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2865512"/>
        <c:axId val="342867864"/>
      </c:lineChart>
      <c:catAx>
        <c:axId val="3409183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eaVert"/>
          <a:lstStyle/>
          <a:p>
            <a:pPr>
              <a:defRPr/>
            </a:pPr>
            <a:endParaRPr lang="ja-JP"/>
          </a:p>
        </c:txPr>
        <c:crossAx val="342864728"/>
        <c:crosses val="autoZero"/>
        <c:auto val="1"/>
        <c:lblAlgn val="ctr"/>
        <c:lblOffset val="100"/>
        <c:noMultiLvlLbl val="0"/>
      </c:catAx>
      <c:valAx>
        <c:axId val="342864728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crossAx val="340918392"/>
        <c:crosses val="autoZero"/>
        <c:crossBetween val="between"/>
      </c:valAx>
      <c:valAx>
        <c:axId val="34286786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extTo"/>
        <c:crossAx val="342865512"/>
        <c:crosses val="max"/>
        <c:crossBetween val="between"/>
      </c:valAx>
      <c:catAx>
        <c:axId val="342865512"/>
        <c:scaling>
          <c:orientation val="minMax"/>
        </c:scaling>
        <c:delete val="1"/>
        <c:axPos val="b"/>
        <c:majorTickMark val="out"/>
        <c:minorTickMark val="none"/>
        <c:tickLblPos val="nextTo"/>
        <c:crossAx val="342867864"/>
        <c:crosses val="autoZero"/>
        <c:auto val="1"/>
        <c:lblAlgn val="ctr"/>
        <c:lblOffset val="100"/>
        <c:noMultiLvlLbl val="0"/>
      </c:catAx>
    </c:plotArea>
    <c:legend>
      <c:legendPos val="r"/>
      <c:overlay val="0"/>
      <c:spPr>
        <a:ln>
          <a:solidFill>
            <a:schemeClr val="bg1">
              <a:lumMod val="75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sz="1000"/>
              <a:t>要介護度別構成率（</a:t>
            </a:r>
            <a:r>
              <a:rPr lang="en-US" sz="1000"/>
              <a:t>65</a:t>
            </a:r>
            <a:r>
              <a:rPr lang="ja-JP" sz="1000"/>
              <a:t>歳以上）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5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'認定者数（2-1.2）'!$D$3:$J$3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'認定者数（2-1.2）'!$D$4:$J$4</c:f>
              <c:numCache>
                <c:formatCode>#,##0_);[Red]\(#,##0\)</c:formatCode>
                <c:ptCount val="7"/>
                <c:pt idx="0">
                  <c:v>7363</c:v>
                </c:pt>
                <c:pt idx="1">
                  <c:v>5451</c:v>
                </c:pt>
                <c:pt idx="2">
                  <c:v>8739</c:v>
                </c:pt>
                <c:pt idx="3">
                  <c:v>5291</c:v>
                </c:pt>
                <c:pt idx="4">
                  <c:v>4424</c:v>
                </c:pt>
                <c:pt idx="5">
                  <c:v>5322</c:v>
                </c:pt>
                <c:pt idx="6">
                  <c:v>3099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sz="1000"/>
              <a:t>要介護度別構成率（</a:t>
            </a:r>
            <a:r>
              <a:rPr lang="ja-JP" altLang="en-US" sz="1000"/>
              <a:t>前期</a:t>
            </a:r>
            <a:r>
              <a:rPr lang="ja-JP" sz="1000"/>
              <a:t>）</a:t>
            </a:r>
          </a:p>
        </c:rich>
      </c:tx>
      <c:overlay val="0"/>
    </c:title>
    <c:autoTitleDeleted val="0"/>
    <c:plotArea>
      <c:layout/>
      <c:pieChart>
        <c:varyColors val="1"/>
        <c:ser>
          <c:idx val="1"/>
          <c:order val="0"/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5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'認定者数（2-1.2）'!$D$3:$J$3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'認定者数（2-1.2）'!$D$5:$J$5</c:f>
              <c:numCache>
                <c:formatCode>#,##0_);[Red]\(#,##0\)</c:formatCode>
                <c:ptCount val="7"/>
                <c:pt idx="0">
                  <c:v>972</c:v>
                </c:pt>
                <c:pt idx="1">
                  <c:v>839</c:v>
                </c:pt>
                <c:pt idx="2">
                  <c:v>747</c:v>
                </c:pt>
                <c:pt idx="3">
                  <c:v>641</c:v>
                </c:pt>
                <c:pt idx="4">
                  <c:v>493</c:v>
                </c:pt>
                <c:pt idx="5">
                  <c:v>518</c:v>
                </c:pt>
                <c:pt idx="6">
                  <c:v>336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sz="1000"/>
              <a:t>要介護度別構成率（</a:t>
            </a:r>
            <a:r>
              <a:rPr lang="ja-JP" altLang="en-US" sz="1000"/>
              <a:t>後期</a:t>
            </a:r>
            <a:r>
              <a:rPr lang="ja-JP" sz="1000"/>
              <a:t>）</a:t>
            </a:r>
          </a:p>
        </c:rich>
      </c:tx>
      <c:overlay val="0"/>
    </c:title>
    <c:autoTitleDeleted val="0"/>
    <c:plotArea>
      <c:layout/>
      <c:pieChart>
        <c:varyColors val="1"/>
        <c:ser>
          <c:idx val="2"/>
          <c:order val="0"/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5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'認定者数（2-1.2）'!$D$3:$J$3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'認定者数（2-1.2）'!$D$7:$J$7</c:f>
              <c:numCache>
                <c:formatCode>#,##0_);[Red]\(#,##0\)</c:formatCode>
                <c:ptCount val="7"/>
                <c:pt idx="0">
                  <c:v>3340</c:v>
                </c:pt>
                <c:pt idx="1">
                  <c:v>2524</c:v>
                </c:pt>
                <c:pt idx="2">
                  <c:v>5019</c:v>
                </c:pt>
                <c:pt idx="3">
                  <c:v>3007</c:v>
                </c:pt>
                <c:pt idx="4">
                  <c:v>2675</c:v>
                </c:pt>
                <c:pt idx="5">
                  <c:v>3479</c:v>
                </c:pt>
                <c:pt idx="6">
                  <c:v>1969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891696230278905E-2"/>
          <c:y val="4.9675703288766755E-2"/>
          <c:w val="0.68476781748435289"/>
          <c:h val="0.5525984251968504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'認定者数（2-1.2）'!$D$23</c:f>
              <c:strCache>
                <c:ptCount val="1"/>
                <c:pt idx="0">
                  <c:v>要支援１</c:v>
                </c:pt>
              </c:strCache>
            </c:strRef>
          </c:tx>
          <c:invertIfNegative val="0"/>
          <c:cat>
            <c:strRef>
              <c:f>'認定者数（2-1.2）'!$B$24:$C$31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'認定者数（2-1.2）'!$D$24:$D$31</c:f>
              <c:numCache>
                <c:formatCode>#,##0_);[Red]\(#,##0\)</c:formatCode>
                <c:ptCount val="8"/>
                <c:pt idx="0">
                  <c:v>1259</c:v>
                </c:pt>
                <c:pt idx="1">
                  <c:v>1133</c:v>
                </c:pt>
                <c:pt idx="2">
                  <c:v>792</c:v>
                </c:pt>
                <c:pt idx="3">
                  <c:v>250</c:v>
                </c:pt>
                <c:pt idx="4">
                  <c:v>339</c:v>
                </c:pt>
                <c:pt idx="5">
                  <c:v>828</c:v>
                </c:pt>
                <c:pt idx="6">
                  <c:v>2307</c:v>
                </c:pt>
                <c:pt idx="7">
                  <c:v>455</c:v>
                </c:pt>
              </c:numCache>
            </c:numRef>
          </c:val>
        </c:ser>
        <c:ser>
          <c:idx val="1"/>
          <c:order val="1"/>
          <c:tx>
            <c:strRef>
              <c:f>'認定者数（2-1.2）'!$E$23</c:f>
              <c:strCache>
                <c:ptCount val="1"/>
                <c:pt idx="0">
                  <c:v>要支援２</c:v>
                </c:pt>
              </c:strCache>
            </c:strRef>
          </c:tx>
          <c:invertIfNegative val="0"/>
          <c:cat>
            <c:strRef>
              <c:f>'認定者数（2-1.2）'!$B$24:$C$31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'認定者数（2-1.2）'!$E$24:$E$31</c:f>
              <c:numCache>
                <c:formatCode>#,##0_);[Red]\(#,##0\)</c:formatCode>
                <c:ptCount val="8"/>
                <c:pt idx="0">
                  <c:v>943</c:v>
                </c:pt>
                <c:pt idx="1">
                  <c:v>1027</c:v>
                </c:pt>
                <c:pt idx="2">
                  <c:v>471</c:v>
                </c:pt>
                <c:pt idx="3">
                  <c:v>169</c:v>
                </c:pt>
                <c:pt idx="4">
                  <c:v>268</c:v>
                </c:pt>
                <c:pt idx="5">
                  <c:v>660</c:v>
                </c:pt>
                <c:pt idx="6">
                  <c:v>1548</c:v>
                </c:pt>
                <c:pt idx="7">
                  <c:v>365</c:v>
                </c:pt>
              </c:numCache>
            </c:numRef>
          </c:val>
        </c:ser>
        <c:ser>
          <c:idx val="2"/>
          <c:order val="2"/>
          <c:tx>
            <c:strRef>
              <c:f>'認定者数（2-1.2）'!$F$23</c:f>
              <c:strCache>
                <c:ptCount val="1"/>
                <c:pt idx="0">
                  <c:v>要介護１</c:v>
                </c:pt>
              </c:strCache>
            </c:strRef>
          </c:tx>
          <c:invertIfNegative val="0"/>
          <c:cat>
            <c:strRef>
              <c:f>'認定者数（2-1.2）'!$B$24:$C$31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'認定者数（2-1.2）'!$F$24:$F$31</c:f>
              <c:numCache>
                <c:formatCode>#,##0_);[Red]\(#,##0\)</c:formatCode>
                <c:ptCount val="8"/>
                <c:pt idx="0">
                  <c:v>1320</c:v>
                </c:pt>
                <c:pt idx="1">
                  <c:v>1161</c:v>
                </c:pt>
                <c:pt idx="2">
                  <c:v>860</c:v>
                </c:pt>
                <c:pt idx="3">
                  <c:v>356</c:v>
                </c:pt>
                <c:pt idx="4">
                  <c:v>510</c:v>
                </c:pt>
                <c:pt idx="5">
                  <c:v>1455</c:v>
                </c:pt>
                <c:pt idx="6">
                  <c:v>2201</c:v>
                </c:pt>
                <c:pt idx="7">
                  <c:v>876</c:v>
                </c:pt>
              </c:numCache>
            </c:numRef>
          </c:val>
        </c:ser>
        <c:ser>
          <c:idx val="3"/>
          <c:order val="3"/>
          <c:tx>
            <c:strRef>
              <c:f>'認定者数（2-1.2）'!$G$23</c:f>
              <c:strCache>
                <c:ptCount val="1"/>
                <c:pt idx="0">
                  <c:v>要介護２</c:v>
                </c:pt>
              </c:strCache>
            </c:strRef>
          </c:tx>
          <c:invertIfNegative val="0"/>
          <c:cat>
            <c:strRef>
              <c:f>'認定者数（2-1.2）'!$B$24:$C$31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'認定者数（2-1.2）'!$G$24:$G$31</c:f>
              <c:numCache>
                <c:formatCode>#,##0_);[Red]\(#,##0\)</c:formatCode>
                <c:ptCount val="8"/>
                <c:pt idx="0">
                  <c:v>836</c:v>
                </c:pt>
                <c:pt idx="1">
                  <c:v>756</c:v>
                </c:pt>
                <c:pt idx="2">
                  <c:v>532</c:v>
                </c:pt>
                <c:pt idx="3">
                  <c:v>213</c:v>
                </c:pt>
                <c:pt idx="4">
                  <c:v>333</c:v>
                </c:pt>
                <c:pt idx="5">
                  <c:v>711</c:v>
                </c:pt>
                <c:pt idx="6">
                  <c:v>1429</c:v>
                </c:pt>
                <c:pt idx="7">
                  <c:v>481</c:v>
                </c:pt>
              </c:numCache>
            </c:numRef>
          </c:val>
        </c:ser>
        <c:ser>
          <c:idx val="4"/>
          <c:order val="4"/>
          <c:tx>
            <c:strRef>
              <c:f>'認定者数（2-1.2）'!$H$23</c:f>
              <c:strCache>
                <c:ptCount val="1"/>
                <c:pt idx="0">
                  <c:v>要介護３</c:v>
                </c:pt>
              </c:strCache>
            </c:strRef>
          </c:tx>
          <c:invertIfNegative val="0"/>
          <c:cat>
            <c:strRef>
              <c:f>'認定者数（2-1.2）'!$B$24:$C$31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'認定者数（2-1.2）'!$H$24:$H$31</c:f>
              <c:numCache>
                <c:formatCode>#,##0_);[Red]\(#,##0\)</c:formatCode>
                <c:ptCount val="8"/>
                <c:pt idx="0">
                  <c:v>658</c:v>
                </c:pt>
                <c:pt idx="1">
                  <c:v>616</c:v>
                </c:pt>
                <c:pt idx="2">
                  <c:v>438</c:v>
                </c:pt>
                <c:pt idx="3">
                  <c:v>208</c:v>
                </c:pt>
                <c:pt idx="4">
                  <c:v>284</c:v>
                </c:pt>
                <c:pt idx="5">
                  <c:v>611</c:v>
                </c:pt>
                <c:pt idx="6">
                  <c:v>1246</c:v>
                </c:pt>
                <c:pt idx="7">
                  <c:v>363</c:v>
                </c:pt>
              </c:numCache>
            </c:numRef>
          </c:val>
        </c:ser>
        <c:ser>
          <c:idx val="5"/>
          <c:order val="5"/>
          <c:tx>
            <c:strRef>
              <c:f>'認定者数（2-1.2）'!$I$23</c:f>
              <c:strCache>
                <c:ptCount val="1"/>
                <c:pt idx="0">
                  <c:v>要介護４</c:v>
                </c:pt>
              </c:strCache>
            </c:strRef>
          </c:tx>
          <c:invertIfNegative val="0"/>
          <c:cat>
            <c:strRef>
              <c:f>'認定者数（2-1.2）'!$B$24:$C$31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'認定者数（2-1.2）'!$I$24:$I$31</c:f>
              <c:numCache>
                <c:formatCode>#,##0_);[Red]\(#,##0\)</c:formatCode>
                <c:ptCount val="8"/>
                <c:pt idx="0">
                  <c:v>876</c:v>
                </c:pt>
                <c:pt idx="1">
                  <c:v>657</c:v>
                </c:pt>
                <c:pt idx="2">
                  <c:v>491</c:v>
                </c:pt>
                <c:pt idx="3">
                  <c:v>209</c:v>
                </c:pt>
                <c:pt idx="4">
                  <c:v>361</c:v>
                </c:pt>
                <c:pt idx="5">
                  <c:v>745</c:v>
                </c:pt>
                <c:pt idx="6">
                  <c:v>1419</c:v>
                </c:pt>
                <c:pt idx="7">
                  <c:v>564</c:v>
                </c:pt>
              </c:numCache>
            </c:numRef>
          </c:val>
        </c:ser>
        <c:ser>
          <c:idx val="6"/>
          <c:order val="6"/>
          <c:tx>
            <c:strRef>
              <c:f>'認定者数（2-1.2）'!$J$23</c:f>
              <c:strCache>
                <c:ptCount val="1"/>
                <c:pt idx="0">
                  <c:v>要介護５</c:v>
                </c:pt>
              </c:strCache>
            </c:strRef>
          </c:tx>
          <c:invertIfNegative val="0"/>
          <c:cat>
            <c:strRef>
              <c:f>'認定者数（2-1.2）'!$B$24:$C$31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'認定者数（2-1.2）'!$J$24:$J$31</c:f>
              <c:numCache>
                <c:formatCode>#,##0_);[Red]\(#,##0\)</c:formatCode>
                <c:ptCount val="8"/>
                <c:pt idx="0">
                  <c:v>549</c:v>
                </c:pt>
                <c:pt idx="1">
                  <c:v>407</c:v>
                </c:pt>
                <c:pt idx="2">
                  <c:v>288</c:v>
                </c:pt>
                <c:pt idx="3">
                  <c:v>104</c:v>
                </c:pt>
                <c:pt idx="4">
                  <c:v>198</c:v>
                </c:pt>
                <c:pt idx="5">
                  <c:v>436</c:v>
                </c:pt>
                <c:pt idx="6">
                  <c:v>759</c:v>
                </c:pt>
                <c:pt idx="7">
                  <c:v>358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42868256"/>
        <c:axId val="342861592"/>
      </c:barChart>
      <c:lineChart>
        <c:grouping val="standard"/>
        <c:varyColors val="0"/>
        <c:ser>
          <c:idx val="7"/>
          <c:order val="7"/>
          <c:tx>
            <c:strRef>
              <c:f>'認定者数（2-1.2）'!$L$23</c:f>
              <c:strCache>
                <c:ptCount val="1"/>
                <c:pt idx="0">
                  <c:v>出現率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'認定者数（2-1.2）'!$B$24:$C$31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'認定者数（2-1.2）'!$L$24:$L$31</c:f>
              <c:numCache>
                <c:formatCode>0.0%</c:formatCode>
                <c:ptCount val="8"/>
                <c:pt idx="0">
                  <c:v>0.14208192707299319</c:v>
                </c:pt>
                <c:pt idx="1">
                  <c:v>0.18820491026185884</c:v>
                </c:pt>
                <c:pt idx="2">
                  <c:v>0.20567300541803887</c:v>
                </c:pt>
                <c:pt idx="3">
                  <c:v>0.1529340224992399</c:v>
                </c:pt>
                <c:pt idx="4">
                  <c:v>0.15860828664314866</c:v>
                </c:pt>
                <c:pt idx="5">
                  <c:v>0.17314173078145864</c:v>
                </c:pt>
                <c:pt idx="6">
                  <c:v>0.22027258960121152</c:v>
                </c:pt>
                <c:pt idx="7">
                  <c:v>0.1691420754348251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2868648"/>
        <c:axId val="342863944"/>
      </c:lineChart>
      <c:catAx>
        <c:axId val="3428682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eaVert"/>
          <a:lstStyle/>
          <a:p>
            <a:pPr>
              <a:defRPr sz="800"/>
            </a:pPr>
            <a:endParaRPr lang="ja-JP"/>
          </a:p>
        </c:txPr>
        <c:crossAx val="342861592"/>
        <c:crosses val="autoZero"/>
        <c:auto val="1"/>
        <c:lblAlgn val="ctr"/>
        <c:lblOffset val="100"/>
        <c:noMultiLvlLbl val="0"/>
      </c:catAx>
      <c:valAx>
        <c:axId val="342861592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342868256"/>
        <c:crosses val="autoZero"/>
        <c:crossBetween val="between"/>
      </c:valAx>
      <c:valAx>
        <c:axId val="34286394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extTo"/>
        <c:crossAx val="342868648"/>
        <c:crosses val="max"/>
        <c:crossBetween val="between"/>
      </c:valAx>
      <c:catAx>
        <c:axId val="3428686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4286394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86110798650168729"/>
          <c:y val="0.17636844052211598"/>
          <c:w val="0.13889201349831271"/>
          <c:h val="0.64726311895576816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600"/>
              <a:t>サービス種類別構成割合（利用人数）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'給付状況（3-1）'!$D$3:$E$3</c:f>
              <c:strCache>
                <c:ptCount val="1"/>
                <c:pt idx="0">
                  <c:v>介護サービス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'給付状況（3-1）'!$N$16:$N$24</c:f>
              <c:numCache>
                <c:formatCode>0.0%</c:formatCode>
                <c:ptCount val="9"/>
                <c:pt idx="0">
                  <c:v>0.62491521591679855</c:v>
                </c:pt>
                <c:pt idx="1">
                  <c:v>0.62341982701264143</c:v>
                </c:pt>
                <c:pt idx="2">
                  <c:v>0.57355273592386991</c:v>
                </c:pt>
                <c:pt idx="3">
                  <c:v>0.59209794101279911</c:v>
                </c:pt>
                <c:pt idx="4">
                  <c:v>0.60727153619390761</c:v>
                </c:pt>
                <c:pt idx="5">
                  <c:v>0.63726727674345218</c:v>
                </c:pt>
                <c:pt idx="6">
                  <c:v>0.62661946902654864</c:v>
                </c:pt>
                <c:pt idx="7">
                  <c:v>0.62068221070811747</c:v>
                </c:pt>
                <c:pt idx="8">
                  <c:v>0.61906523855890949</c:v>
                </c:pt>
              </c:numCache>
            </c:numRef>
          </c:val>
        </c:ser>
        <c:ser>
          <c:idx val="1"/>
          <c:order val="1"/>
          <c:tx>
            <c:strRef>
              <c:f>'給付状況（3-1）'!$F$3:$G$3</c:f>
              <c:strCache>
                <c:ptCount val="1"/>
                <c:pt idx="0">
                  <c:v>予防サービス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'給付状況（3-1）'!$O$16:$O$24</c:f>
              <c:numCache>
                <c:formatCode>0.0%</c:formatCode>
                <c:ptCount val="9"/>
                <c:pt idx="0">
                  <c:v>0.19522948225186526</c:v>
                </c:pt>
                <c:pt idx="1">
                  <c:v>0.19494344644045242</c:v>
                </c:pt>
                <c:pt idx="2">
                  <c:v>0.19072164948453607</c:v>
                </c:pt>
                <c:pt idx="3">
                  <c:v>0.16583194212576516</c:v>
                </c:pt>
                <c:pt idx="4">
                  <c:v>0.14837864395676384</c:v>
                </c:pt>
                <c:pt idx="5">
                  <c:v>0.11328494793310193</c:v>
                </c:pt>
                <c:pt idx="6">
                  <c:v>0.14838938053097345</c:v>
                </c:pt>
                <c:pt idx="7">
                  <c:v>0.13687392055267703</c:v>
                </c:pt>
                <c:pt idx="8">
                  <c:v>0.16266796494644595</c:v>
                </c:pt>
              </c:numCache>
            </c:numRef>
          </c:val>
        </c:ser>
        <c:ser>
          <c:idx val="2"/>
          <c:order val="2"/>
          <c:tx>
            <c:strRef>
              <c:f>'給付状況（3-1）'!$H$3:$I$3</c:f>
              <c:strCache>
                <c:ptCount val="1"/>
                <c:pt idx="0">
                  <c:v>地域密着型サービス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'給付状況（3-1）'!$P$16:$P$24</c:f>
              <c:numCache>
                <c:formatCode>0.0%</c:formatCode>
                <c:ptCount val="9"/>
                <c:pt idx="0">
                  <c:v>6.1383676237847615E-2</c:v>
                </c:pt>
                <c:pt idx="1">
                  <c:v>6.3206919494344649E-2</c:v>
                </c:pt>
                <c:pt idx="2">
                  <c:v>0.10527359238699445</c:v>
                </c:pt>
                <c:pt idx="3">
                  <c:v>4.4518642181413465E-2</c:v>
                </c:pt>
                <c:pt idx="4">
                  <c:v>0.11103832296102195</c:v>
                </c:pt>
                <c:pt idx="5">
                  <c:v>9.2773745661091825E-2</c:v>
                </c:pt>
                <c:pt idx="6">
                  <c:v>0.10067256637168141</c:v>
                </c:pt>
                <c:pt idx="7">
                  <c:v>7.1243523316062179E-2</c:v>
                </c:pt>
                <c:pt idx="8">
                  <c:v>8.3894839337877308E-2</c:v>
                </c:pt>
              </c:numCache>
            </c:numRef>
          </c:val>
        </c:ser>
        <c:ser>
          <c:idx val="3"/>
          <c:order val="3"/>
          <c:tx>
            <c:strRef>
              <c:f>'給付状況（3-1）'!$J$3:$K$3</c:f>
              <c:strCache>
                <c:ptCount val="1"/>
                <c:pt idx="0">
                  <c:v>施設サービス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'給付状況（3-1）'!$Q$16:$Q$24</c:f>
              <c:numCache>
                <c:formatCode>0.0%</c:formatCode>
                <c:ptCount val="9"/>
                <c:pt idx="0">
                  <c:v>0.11847162559348859</c:v>
                </c:pt>
                <c:pt idx="1">
                  <c:v>0.11842980705256155</c:v>
                </c:pt>
                <c:pt idx="2">
                  <c:v>0.13045202220459953</c:v>
                </c:pt>
                <c:pt idx="3">
                  <c:v>0.19755147468002227</c:v>
                </c:pt>
                <c:pt idx="4">
                  <c:v>0.1333114968883066</c:v>
                </c:pt>
                <c:pt idx="5">
                  <c:v>0.15667402966235405</c:v>
                </c:pt>
                <c:pt idx="6">
                  <c:v>0.12431858407079646</c:v>
                </c:pt>
                <c:pt idx="7">
                  <c:v>0.17120034542314336</c:v>
                </c:pt>
                <c:pt idx="8">
                  <c:v>0.13437195715676728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42864336"/>
        <c:axId val="342861984"/>
      </c:barChart>
      <c:catAx>
        <c:axId val="3428643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eaVert"/>
          <a:lstStyle/>
          <a:p>
            <a:pPr>
              <a:defRPr sz="900"/>
            </a:pPr>
            <a:endParaRPr lang="ja-JP"/>
          </a:p>
        </c:txPr>
        <c:crossAx val="342861984"/>
        <c:crosses val="autoZero"/>
        <c:auto val="1"/>
        <c:lblAlgn val="ctr"/>
        <c:lblOffset val="100"/>
        <c:noMultiLvlLbl val="0"/>
      </c:catAx>
      <c:valAx>
        <c:axId val="342861984"/>
        <c:scaling>
          <c:orientation val="minMax"/>
          <c:max val="1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0.0%" sourceLinked="1"/>
        <c:majorTickMark val="out"/>
        <c:minorTickMark val="none"/>
        <c:tickLblPos val="nextTo"/>
        <c:crossAx val="342864336"/>
        <c:crosses val="autoZero"/>
        <c:crossBetween val="between"/>
        <c:majorUnit val="0.2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600"/>
              <a:t>サービス種類別構成割合（費用総額）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'給付状況（3-1）'!$D$3:$E$3</c:f>
              <c:strCache>
                <c:ptCount val="1"/>
                <c:pt idx="0">
                  <c:v>介護サービス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'給付状況（3-1）'!$N$29:$N$37</c:f>
              <c:numCache>
                <c:formatCode>0.0%</c:formatCode>
                <c:ptCount val="9"/>
                <c:pt idx="0">
                  <c:v>0.3947382284146736</c:v>
                </c:pt>
                <c:pt idx="1">
                  <c:v>0.43544370069570032</c:v>
                </c:pt>
                <c:pt idx="2">
                  <c:v>0.35567171177539336</c:v>
                </c:pt>
                <c:pt idx="3">
                  <c:v>0.34915024647817611</c:v>
                </c:pt>
                <c:pt idx="4">
                  <c:v>0.38927989184337936</c:v>
                </c:pt>
                <c:pt idx="5">
                  <c:v>0.37758268063731215</c:v>
                </c:pt>
                <c:pt idx="6">
                  <c:v>0.396051191028298</c:v>
                </c:pt>
                <c:pt idx="7">
                  <c:v>0.37988073093027197</c:v>
                </c:pt>
                <c:pt idx="8">
                  <c:v>0.39060950912477843</c:v>
                </c:pt>
              </c:numCache>
            </c:numRef>
          </c:val>
        </c:ser>
        <c:ser>
          <c:idx val="1"/>
          <c:order val="1"/>
          <c:tx>
            <c:strRef>
              <c:f>'給付状況（3-1）'!$F$3:$G$3</c:f>
              <c:strCache>
                <c:ptCount val="1"/>
                <c:pt idx="0">
                  <c:v>予防サービス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'給付状況（3-1）'!$O$29:$O$37</c:f>
              <c:numCache>
                <c:formatCode>0.0%</c:formatCode>
                <c:ptCount val="9"/>
                <c:pt idx="0">
                  <c:v>4.2076959503705651E-2</c:v>
                </c:pt>
                <c:pt idx="1">
                  <c:v>3.9630573176501122E-2</c:v>
                </c:pt>
                <c:pt idx="2">
                  <c:v>3.4914712293397293E-2</c:v>
                </c:pt>
                <c:pt idx="3">
                  <c:v>2.9409400906181608E-2</c:v>
                </c:pt>
                <c:pt idx="4">
                  <c:v>3.0057614304196793E-2</c:v>
                </c:pt>
                <c:pt idx="5">
                  <c:v>2.1209984353420003E-2</c:v>
                </c:pt>
                <c:pt idx="6">
                  <c:v>2.6407090749162927E-2</c:v>
                </c:pt>
                <c:pt idx="7">
                  <c:v>2.6589253372084093E-2</c:v>
                </c:pt>
                <c:pt idx="8">
                  <c:v>3.1117799044442382E-2</c:v>
                </c:pt>
              </c:numCache>
            </c:numRef>
          </c:val>
        </c:ser>
        <c:ser>
          <c:idx val="2"/>
          <c:order val="2"/>
          <c:tx>
            <c:strRef>
              <c:f>'給付状況（3-1）'!$H$3:$I$3</c:f>
              <c:strCache>
                <c:ptCount val="1"/>
                <c:pt idx="0">
                  <c:v>地域密着型サービス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'給付状況（3-1）'!$P$29:$P$37</c:f>
              <c:numCache>
                <c:formatCode>0.0%</c:formatCode>
                <c:ptCount val="9"/>
                <c:pt idx="0">
                  <c:v>0.14636181507646617</c:v>
                </c:pt>
                <c:pt idx="1">
                  <c:v>0.14239229733376804</c:v>
                </c:pt>
                <c:pt idx="2">
                  <c:v>0.22230920807630256</c:v>
                </c:pt>
                <c:pt idx="3">
                  <c:v>8.1826520748899054E-2</c:v>
                </c:pt>
                <c:pt idx="4">
                  <c:v>0.20590436330298484</c:v>
                </c:pt>
                <c:pt idx="5">
                  <c:v>0.18490746211555234</c:v>
                </c:pt>
                <c:pt idx="6">
                  <c:v>0.22106413753244139</c:v>
                </c:pt>
                <c:pt idx="7">
                  <c:v>0.12899846061292133</c:v>
                </c:pt>
                <c:pt idx="8">
                  <c:v>0.17871814253132526</c:v>
                </c:pt>
              </c:numCache>
            </c:numRef>
          </c:val>
        </c:ser>
        <c:ser>
          <c:idx val="3"/>
          <c:order val="3"/>
          <c:tx>
            <c:strRef>
              <c:f>'給付状況（3-1）'!$J$3:$K$3</c:f>
              <c:strCache>
                <c:ptCount val="1"/>
                <c:pt idx="0">
                  <c:v>施設サービス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'給付状況（3-1）'!$Q$29:$Q$37</c:f>
              <c:numCache>
                <c:formatCode>0.0%</c:formatCode>
                <c:ptCount val="9"/>
                <c:pt idx="0">
                  <c:v>0.41682299700515452</c:v>
                </c:pt>
                <c:pt idx="1">
                  <c:v>0.38253342879403046</c:v>
                </c:pt>
                <c:pt idx="2">
                  <c:v>0.38710436785490671</c:v>
                </c:pt>
                <c:pt idx="3">
                  <c:v>0.53961383186674328</c:v>
                </c:pt>
                <c:pt idx="4">
                  <c:v>0.37475813054943891</c:v>
                </c:pt>
                <c:pt idx="5">
                  <c:v>0.41629987289371551</c:v>
                </c:pt>
                <c:pt idx="6">
                  <c:v>0.35647758069009761</c:v>
                </c:pt>
                <c:pt idx="7">
                  <c:v>0.4645315550847226</c:v>
                </c:pt>
                <c:pt idx="8">
                  <c:v>0.39955454929945389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42862376"/>
        <c:axId val="342866296"/>
      </c:barChart>
      <c:catAx>
        <c:axId val="3428623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eaVert"/>
          <a:lstStyle/>
          <a:p>
            <a:pPr>
              <a:defRPr sz="900"/>
            </a:pPr>
            <a:endParaRPr lang="ja-JP"/>
          </a:p>
        </c:txPr>
        <c:crossAx val="342866296"/>
        <c:crosses val="autoZero"/>
        <c:auto val="1"/>
        <c:lblAlgn val="ctr"/>
        <c:lblOffset val="100"/>
        <c:noMultiLvlLbl val="0"/>
      </c:catAx>
      <c:valAx>
        <c:axId val="342866296"/>
        <c:scaling>
          <c:orientation val="minMax"/>
          <c:max val="1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0.0%" sourceLinked="1"/>
        <c:majorTickMark val="out"/>
        <c:minorTickMark val="none"/>
        <c:tickLblPos val="nextTo"/>
        <c:crossAx val="342862376"/>
        <c:crosses val="autoZero"/>
        <c:crossBetween val="between"/>
        <c:majorUnit val="0.2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介護サービス別利用状況</a:t>
            </a:r>
          </a:p>
        </c:rich>
      </c:tx>
      <c:layout>
        <c:manualLayout>
          <c:xMode val="edge"/>
          <c:yMode val="edge"/>
          <c:x val="0.30759024485334557"/>
          <c:y val="3.263403263403263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0369453274271078E-2"/>
          <c:y val="0.16038470715636069"/>
          <c:w val="0.71654754254738828"/>
          <c:h val="0.60623570655066716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'給付状況（3-2）'!$G$3:$G$4</c:f>
              <c:strCache>
                <c:ptCount val="2"/>
                <c:pt idx="0">
                  <c:v>費用額（千円）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'給付状況（3-2）'!$C$5:$D$16</c:f>
              <c:strCache>
                <c:ptCount val="12"/>
                <c:pt idx="0">
                  <c:v>訪問介護</c:v>
                </c:pt>
                <c:pt idx="1">
                  <c:v>訪問入浴</c:v>
                </c:pt>
                <c:pt idx="2">
                  <c:v>訪問看護</c:v>
                </c:pt>
                <c:pt idx="3">
                  <c:v>訪問リハ</c:v>
                </c:pt>
                <c:pt idx="4">
                  <c:v>居宅療養管理指導</c:v>
                </c:pt>
                <c:pt idx="5">
                  <c:v>通所介護</c:v>
                </c:pt>
                <c:pt idx="6">
                  <c:v>通所リハ</c:v>
                </c:pt>
                <c:pt idx="7">
                  <c:v>短期入所生活介護</c:v>
                </c:pt>
                <c:pt idx="8">
                  <c:v>短期入所療養介護（老健）</c:v>
                </c:pt>
                <c:pt idx="9">
                  <c:v>短期入所療養介護（病院等）</c:v>
                </c:pt>
                <c:pt idx="10">
                  <c:v>福祉用具貸与</c:v>
                </c:pt>
                <c:pt idx="11">
                  <c:v>特定施設入居者生活介護</c:v>
                </c:pt>
              </c:strCache>
            </c:strRef>
          </c:cat>
          <c:val>
            <c:numRef>
              <c:f>'給付状況（3-2）'!$G$5:$G$16</c:f>
              <c:numCache>
                <c:formatCode>#,##0_ </c:formatCode>
                <c:ptCount val="12"/>
                <c:pt idx="0">
                  <c:v>288519.75999999995</c:v>
                </c:pt>
                <c:pt idx="1">
                  <c:v>18511.48</c:v>
                </c:pt>
                <c:pt idx="2">
                  <c:v>93409.53</c:v>
                </c:pt>
                <c:pt idx="3">
                  <c:v>16020.340000000002</c:v>
                </c:pt>
                <c:pt idx="4">
                  <c:v>51202.099999999984</c:v>
                </c:pt>
                <c:pt idx="5">
                  <c:v>765505.6100000001</c:v>
                </c:pt>
                <c:pt idx="6">
                  <c:v>303323.48999999993</c:v>
                </c:pt>
                <c:pt idx="7">
                  <c:v>138146.51</c:v>
                </c:pt>
                <c:pt idx="8">
                  <c:v>16359.220000000003</c:v>
                </c:pt>
                <c:pt idx="9">
                  <c:v>226.03</c:v>
                </c:pt>
                <c:pt idx="10">
                  <c:v>111813.35999999997</c:v>
                </c:pt>
                <c:pt idx="11">
                  <c:v>227090.59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3791248"/>
        <c:axId val="343793600"/>
      </c:barChart>
      <c:lineChart>
        <c:grouping val="standard"/>
        <c:varyColors val="0"/>
        <c:ser>
          <c:idx val="1"/>
          <c:order val="0"/>
          <c:tx>
            <c:strRef>
              <c:f>'給付状況（3-2）'!$E$3:$E$4</c:f>
              <c:strCache>
                <c:ptCount val="2"/>
                <c:pt idx="0">
                  <c:v>利用人数（実数）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'給付状況（3-2）'!$C$5:$D$16</c:f>
              <c:strCache>
                <c:ptCount val="12"/>
                <c:pt idx="0">
                  <c:v>訪問介護</c:v>
                </c:pt>
                <c:pt idx="1">
                  <c:v>訪問入浴</c:v>
                </c:pt>
                <c:pt idx="2">
                  <c:v>訪問看護</c:v>
                </c:pt>
                <c:pt idx="3">
                  <c:v>訪問リハ</c:v>
                </c:pt>
                <c:pt idx="4">
                  <c:v>居宅療養管理指導</c:v>
                </c:pt>
                <c:pt idx="5">
                  <c:v>通所介護</c:v>
                </c:pt>
                <c:pt idx="6">
                  <c:v>通所リハ</c:v>
                </c:pt>
                <c:pt idx="7">
                  <c:v>短期入所生活介護</c:v>
                </c:pt>
                <c:pt idx="8">
                  <c:v>短期入所療養介護（老健）</c:v>
                </c:pt>
                <c:pt idx="9">
                  <c:v>短期入所療養介護（病院等）</c:v>
                </c:pt>
                <c:pt idx="10">
                  <c:v>福祉用具貸与</c:v>
                </c:pt>
                <c:pt idx="11">
                  <c:v>特定施設入居者生活介護</c:v>
                </c:pt>
              </c:strCache>
            </c:strRef>
          </c:cat>
          <c:val>
            <c:numRef>
              <c:f>'給付状況（3-2）'!$E$5:$E$16</c:f>
              <c:numCache>
                <c:formatCode>#,##0_);[Red]\(#,##0\)</c:formatCode>
                <c:ptCount val="12"/>
                <c:pt idx="0">
                  <c:v>4806</c:v>
                </c:pt>
                <c:pt idx="1">
                  <c:v>242</c:v>
                </c:pt>
                <c:pt idx="2">
                  <c:v>1911</c:v>
                </c:pt>
                <c:pt idx="3">
                  <c:v>354</c:v>
                </c:pt>
                <c:pt idx="4">
                  <c:v>3773</c:v>
                </c:pt>
                <c:pt idx="5">
                  <c:v>6467</c:v>
                </c:pt>
                <c:pt idx="6">
                  <c:v>3234</c:v>
                </c:pt>
                <c:pt idx="7">
                  <c:v>1143</c:v>
                </c:pt>
                <c:pt idx="8">
                  <c:v>204</c:v>
                </c:pt>
                <c:pt idx="9">
                  <c:v>3</c:v>
                </c:pt>
                <c:pt idx="10">
                  <c:v>8590</c:v>
                </c:pt>
                <c:pt idx="11">
                  <c:v>1062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2867080"/>
        <c:axId val="342862768"/>
      </c:lineChart>
      <c:catAx>
        <c:axId val="342867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 sz="600"/>
            </a:pPr>
            <a:endParaRPr lang="ja-JP"/>
          </a:p>
        </c:txPr>
        <c:crossAx val="342862768"/>
        <c:crosses val="autoZero"/>
        <c:auto val="1"/>
        <c:lblAlgn val="ctr"/>
        <c:lblOffset val="100"/>
        <c:noMultiLvlLbl val="0"/>
      </c:catAx>
      <c:valAx>
        <c:axId val="342862768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342867080"/>
        <c:crosses val="autoZero"/>
        <c:crossBetween val="between"/>
      </c:valAx>
      <c:valAx>
        <c:axId val="343793600"/>
        <c:scaling>
          <c:orientation val="minMax"/>
        </c:scaling>
        <c:delete val="0"/>
        <c:axPos val="r"/>
        <c:numFmt formatCode="#,##0_ " sourceLinked="1"/>
        <c:majorTickMark val="out"/>
        <c:minorTickMark val="none"/>
        <c:tickLblPos val="nextTo"/>
        <c:crossAx val="343791248"/>
        <c:crosses val="max"/>
        <c:crossBetween val="between"/>
      </c:valAx>
      <c:catAx>
        <c:axId val="3437912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4379360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665609880756116"/>
          <c:y val="0.68562402423655988"/>
          <c:w val="0.19710986346326037"/>
          <c:h val="0.18337836880434955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介護予防サービス別利用状況</a:t>
            </a:r>
          </a:p>
        </c:rich>
      </c:tx>
      <c:layout>
        <c:manualLayout>
          <c:xMode val="edge"/>
          <c:yMode val="edge"/>
          <c:x val="0.25807651223829581"/>
          <c:y val="2.797202797202797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0981131430232458E-2"/>
          <c:y val="0.16038470715636069"/>
          <c:w val="0.71944360375148542"/>
          <c:h val="0.60623570655066716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'給付状況（3-2）'!$G$3:$G$4</c:f>
              <c:strCache>
                <c:ptCount val="2"/>
                <c:pt idx="0">
                  <c:v>費用額（千円）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'給付状況（3-2）'!$C$17:$D$28</c:f>
              <c:strCache>
                <c:ptCount val="12"/>
                <c:pt idx="0">
                  <c:v>介護予防訪問介護</c:v>
                </c:pt>
                <c:pt idx="1">
                  <c:v>介護予防訪問入浴</c:v>
                </c:pt>
                <c:pt idx="2">
                  <c:v>介護予防訪問看護</c:v>
                </c:pt>
                <c:pt idx="3">
                  <c:v>介護予防訪問リハ</c:v>
                </c:pt>
                <c:pt idx="4">
                  <c:v>介護予防居宅療養管理指導</c:v>
                </c:pt>
                <c:pt idx="5">
                  <c:v>介護予防通所介護</c:v>
                </c:pt>
                <c:pt idx="6">
                  <c:v>介護予防通所リハ</c:v>
                </c:pt>
                <c:pt idx="7">
                  <c:v>介護予防短期入所生活介護</c:v>
                </c:pt>
                <c:pt idx="8">
                  <c:v>介護予防短期入所療養介護（老健）</c:v>
                </c:pt>
                <c:pt idx="9">
                  <c:v>介護予防短期入所療養介護（病院等）</c:v>
                </c:pt>
                <c:pt idx="10">
                  <c:v>介護予防福祉用具貸与</c:v>
                </c:pt>
                <c:pt idx="11">
                  <c:v>介護予防特定施設入居者生活介護</c:v>
                </c:pt>
              </c:strCache>
            </c:strRef>
          </c:cat>
          <c:val>
            <c:numRef>
              <c:f>'給付状況（3-2）'!$G$17:$G$28</c:f>
              <c:numCache>
                <c:formatCode>#,##0_ </c:formatCode>
                <c:ptCount val="12"/>
                <c:pt idx="0">
                  <c:v>0</c:v>
                </c:pt>
                <c:pt idx="1">
                  <c:v>62.71</c:v>
                </c:pt>
                <c:pt idx="2">
                  <c:v>19799.929999999997</c:v>
                </c:pt>
                <c:pt idx="3">
                  <c:v>4362.0199999999986</c:v>
                </c:pt>
                <c:pt idx="4">
                  <c:v>4762.7199999999993</c:v>
                </c:pt>
                <c:pt idx="5">
                  <c:v>0</c:v>
                </c:pt>
                <c:pt idx="6">
                  <c:v>84080.760000000038</c:v>
                </c:pt>
                <c:pt idx="7">
                  <c:v>2427.5000000000005</c:v>
                </c:pt>
                <c:pt idx="8">
                  <c:v>547.6099999999999</c:v>
                </c:pt>
                <c:pt idx="9">
                  <c:v>0</c:v>
                </c:pt>
                <c:pt idx="10">
                  <c:v>25700.529999999995</c:v>
                </c:pt>
                <c:pt idx="11">
                  <c:v>19985.810000000001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3793992"/>
        <c:axId val="343798696"/>
      </c:barChart>
      <c:lineChart>
        <c:grouping val="standard"/>
        <c:varyColors val="0"/>
        <c:ser>
          <c:idx val="1"/>
          <c:order val="0"/>
          <c:tx>
            <c:strRef>
              <c:f>'給付状況（3-2）'!$E$3:$E$4</c:f>
              <c:strCache>
                <c:ptCount val="2"/>
                <c:pt idx="0">
                  <c:v>利用人数（実数）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'給付状況（3-2）'!$C$17:$D$28</c:f>
              <c:strCache>
                <c:ptCount val="12"/>
                <c:pt idx="0">
                  <c:v>介護予防訪問介護</c:v>
                </c:pt>
                <c:pt idx="1">
                  <c:v>介護予防訪問入浴</c:v>
                </c:pt>
                <c:pt idx="2">
                  <c:v>介護予防訪問看護</c:v>
                </c:pt>
                <c:pt idx="3">
                  <c:v>介護予防訪問リハ</c:v>
                </c:pt>
                <c:pt idx="4">
                  <c:v>介護予防居宅療養管理指導</c:v>
                </c:pt>
                <c:pt idx="5">
                  <c:v>介護予防通所介護</c:v>
                </c:pt>
                <c:pt idx="6">
                  <c:v>介護予防通所リハ</c:v>
                </c:pt>
                <c:pt idx="7">
                  <c:v>介護予防短期入所生活介護</c:v>
                </c:pt>
                <c:pt idx="8">
                  <c:v>介護予防短期入所療養介護（老健）</c:v>
                </c:pt>
                <c:pt idx="9">
                  <c:v>介護予防短期入所療養介護（病院等）</c:v>
                </c:pt>
                <c:pt idx="10">
                  <c:v>介護予防福祉用具貸与</c:v>
                </c:pt>
                <c:pt idx="11">
                  <c:v>介護予防特定施設入居者生活介護</c:v>
                </c:pt>
              </c:strCache>
            </c:strRef>
          </c:cat>
          <c:val>
            <c:numRef>
              <c:f>'給付状況（3-2）'!$E$17:$E$28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3</c:v>
                </c:pt>
                <c:pt idx="2">
                  <c:v>593</c:v>
                </c:pt>
                <c:pt idx="3">
                  <c:v>108</c:v>
                </c:pt>
                <c:pt idx="4">
                  <c:v>394</c:v>
                </c:pt>
                <c:pt idx="5">
                  <c:v>0</c:v>
                </c:pt>
                <c:pt idx="6">
                  <c:v>2469</c:v>
                </c:pt>
                <c:pt idx="7">
                  <c:v>61</c:v>
                </c:pt>
                <c:pt idx="8">
                  <c:v>16</c:v>
                </c:pt>
                <c:pt idx="9">
                  <c:v>0</c:v>
                </c:pt>
                <c:pt idx="10">
                  <c:v>4464</c:v>
                </c:pt>
                <c:pt idx="11">
                  <c:v>245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3796344"/>
        <c:axId val="343793208"/>
      </c:lineChart>
      <c:catAx>
        <c:axId val="343796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 sz="600"/>
            </a:pPr>
            <a:endParaRPr lang="ja-JP"/>
          </a:p>
        </c:txPr>
        <c:crossAx val="343793208"/>
        <c:crosses val="autoZero"/>
        <c:auto val="1"/>
        <c:lblAlgn val="ctr"/>
        <c:lblOffset val="100"/>
        <c:noMultiLvlLbl val="0"/>
      </c:catAx>
      <c:valAx>
        <c:axId val="343793208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0"/>
        <c:majorTickMark val="out"/>
        <c:minorTickMark val="none"/>
        <c:tickLblPos val="nextTo"/>
        <c:crossAx val="343796344"/>
        <c:crosses val="autoZero"/>
        <c:crossBetween val="between"/>
      </c:valAx>
      <c:valAx>
        <c:axId val="343798696"/>
        <c:scaling>
          <c:orientation val="minMax"/>
        </c:scaling>
        <c:delete val="0"/>
        <c:axPos val="r"/>
        <c:numFmt formatCode="#,##0_ " sourceLinked="1"/>
        <c:majorTickMark val="out"/>
        <c:minorTickMark val="none"/>
        <c:tickLblPos val="nextTo"/>
        <c:crossAx val="343793992"/>
        <c:crosses val="max"/>
        <c:crossBetween val="between"/>
      </c:valAx>
      <c:catAx>
        <c:axId val="3437939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4379869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80133639224818709"/>
          <c:y val="0.60636969329882728"/>
          <c:w val="0.19231136371496754"/>
          <c:h val="0.18804030615054235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100"/>
              <a:t>施設サービス内訳（利用人数）</a:t>
            </a:r>
          </a:p>
        </c:rich>
      </c:tx>
      <c:overlay val="0"/>
    </c:title>
    <c:autoTitleDeleted val="0"/>
    <c:plotArea>
      <c:layout/>
      <c:pieChart>
        <c:varyColors val="1"/>
        <c:ser>
          <c:idx val="5"/>
          <c:order val="0"/>
          <c:tx>
            <c:strRef>
              <c:f>'給付状況（3-2）'!$E$3:$E$4</c:f>
              <c:strCache>
                <c:ptCount val="2"/>
                <c:pt idx="0">
                  <c:v>利用人数（実数）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1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aseline="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'給付状況（3-2）'!$C$41:$D$44</c:f>
              <c:strCache>
                <c:ptCount val="4"/>
                <c:pt idx="0">
                  <c:v>介護老人福祉施設</c:v>
                </c:pt>
                <c:pt idx="1">
                  <c:v>介護老人保健施設</c:v>
                </c:pt>
                <c:pt idx="2">
                  <c:v>介護医療院</c:v>
                </c:pt>
                <c:pt idx="3">
                  <c:v>介護療養型医療施設</c:v>
                </c:pt>
              </c:strCache>
            </c:strRef>
          </c:cat>
          <c:val>
            <c:numRef>
              <c:f>'給付状況（3-2）'!$E$41:$E$44</c:f>
              <c:numCache>
                <c:formatCode>#,##0_);[Red]\(#,##0\)</c:formatCode>
                <c:ptCount val="4"/>
                <c:pt idx="0">
                  <c:v>3701</c:v>
                </c:pt>
                <c:pt idx="1">
                  <c:v>2704</c:v>
                </c:pt>
                <c:pt idx="2">
                  <c:v>295</c:v>
                </c:pt>
                <c:pt idx="3">
                  <c:v>200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100"/>
              <a:t>施設サービス内訳（費用額）</a:t>
            </a:r>
          </a:p>
        </c:rich>
      </c:tx>
      <c:overlay val="0"/>
    </c:title>
    <c:autoTitleDeleted val="0"/>
    <c:plotArea>
      <c:layout/>
      <c:pieChart>
        <c:varyColors val="1"/>
        <c:ser>
          <c:idx val="5"/>
          <c:order val="0"/>
          <c:tx>
            <c:strRef>
              <c:f>'給付状況（3-2）'!$G$3:$G$4</c:f>
              <c:strCache>
                <c:ptCount val="2"/>
                <c:pt idx="0">
                  <c:v>費用額（千円）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1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aseline="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'給付状況（3-2）'!$C$41:$D$44</c:f>
              <c:strCache>
                <c:ptCount val="4"/>
                <c:pt idx="0">
                  <c:v>介護老人福祉施設</c:v>
                </c:pt>
                <c:pt idx="1">
                  <c:v>介護老人保健施設</c:v>
                </c:pt>
                <c:pt idx="2">
                  <c:v>介護医療院</c:v>
                </c:pt>
                <c:pt idx="3">
                  <c:v>介護療養型医療施設</c:v>
                </c:pt>
              </c:strCache>
            </c:strRef>
          </c:cat>
          <c:val>
            <c:numRef>
              <c:f>'給付状況（3-2）'!$G$41:$G$44</c:f>
              <c:numCache>
                <c:formatCode>#,##0_ </c:formatCode>
                <c:ptCount val="4"/>
                <c:pt idx="0">
                  <c:v>1040866.85</c:v>
                </c:pt>
                <c:pt idx="1">
                  <c:v>842561.34</c:v>
                </c:pt>
                <c:pt idx="2">
                  <c:v>121088.04</c:v>
                </c:pt>
                <c:pt idx="3">
                  <c:v>72102.149999999994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地域密着型サービス別利用状況</a:t>
            </a:r>
          </a:p>
        </c:rich>
      </c:tx>
      <c:layout>
        <c:manualLayout>
          <c:xMode val="edge"/>
          <c:yMode val="edge"/>
          <c:x val="0.25807651223829581"/>
          <c:y val="2.797202797202797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0981131430232458E-2"/>
          <c:y val="0.16038470715636069"/>
          <c:w val="0.71944360375148542"/>
          <c:h val="0.60623570655066716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'給付状況（3-2）'!$G$3:$G$4</c:f>
              <c:strCache>
                <c:ptCount val="2"/>
                <c:pt idx="0">
                  <c:v>費用額（千円）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'給付状況（3-2）'!$C$29:$D$40</c:f>
              <c:strCache>
                <c:ptCount val="12"/>
                <c:pt idx="0">
                  <c:v>定期巡回・随時対応型訪問介護看護</c:v>
                </c:pt>
                <c:pt idx="1">
                  <c:v>夜間対応型訪問介護</c:v>
                </c:pt>
                <c:pt idx="2">
                  <c:v>認知症対応型通所介護</c:v>
                </c:pt>
                <c:pt idx="3">
                  <c:v>介護予防認知症対応型通所介護</c:v>
                </c:pt>
                <c:pt idx="4">
                  <c:v>小規模多機能型居宅介護</c:v>
                </c:pt>
                <c:pt idx="5">
                  <c:v>予防小規模多機能型居宅介護</c:v>
                </c:pt>
                <c:pt idx="6">
                  <c:v>認知症対応型共同生活介護</c:v>
                </c:pt>
                <c:pt idx="7">
                  <c:v>予防認知症対応型共同生活介護</c:v>
                </c:pt>
                <c:pt idx="8">
                  <c:v>地域密着型特定施設入居者生活介護</c:v>
                </c:pt>
                <c:pt idx="9">
                  <c:v>地域密着型介護老人福祉施設入所者生活介護</c:v>
                </c:pt>
                <c:pt idx="10">
                  <c:v>看護小規模多機能型居宅介護</c:v>
                </c:pt>
                <c:pt idx="11">
                  <c:v>地域密着型通所介護</c:v>
                </c:pt>
              </c:strCache>
            </c:strRef>
          </c:cat>
          <c:val>
            <c:numRef>
              <c:f>'給付状況（3-2）'!$G$29:$G$40</c:f>
              <c:numCache>
                <c:formatCode>#,##0_ </c:formatCode>
                <c:ptCount val="12"/>
                <c:pt idx="0">
                  <c:v>24499.409999999996</c:v>
                </c:pt>
                <c:pt idx="1">
                  <c:v>958.45</c:v>
                </c:pt>
                <c:pt idx="2">
                  <c:v>26473.039999999997</c:v>
                </c:pt>
                <c:pt idx="3">
                  <c:v>407.17</c:v>
                </c:pt>
                <c:pt idx="4">
                  <c:v>135907.77000000002</c:v>
                </c:pt>
                <c:pt idx="5">
                  <c:v>8371.74</c:v>
                </c:pt>
                <c:pt idx="6">
                  <c:v>545448.75000000023</c:v>
                </c:pt>
                <c:pt idx="7">
                  <c:v>8735.09</c:v>
                </c:pt>
                <c:pt idx="8">
                  <c:v>5913</c:v>
                </c:pt>
                <c:pt idx="9">
                  <c:v>25039.62</c:v>
                </c:pt>
                <c:pt idx="10">
                  <c:v>12426.72</c:v>
                </c:pt>
                <c:pt idx="11">
                  <c:v>134677.09000000003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3794776"/>
        <c:axId val="343792032"/>
      </c:barChart>
      <c:lineChart>
        <c:grouping val="standard"/>
        <c:varyColors val="0"/>
        <c:ser>
          <c:idx val="1"/>
          <c:order val="0"/>
          <c:tx>
            <c:strRef>
              <c:f>'給付状況（3-2）'!$E$3:$E$4</c:f>
              <c:strCache>
                <c:ptCount val="2"/>
                <c:pt idx="0">
                  <c:v>利用人数（実数）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'給付状況（3-2）'!$C$29:$D$40</c:f>
              <c:strCache>
                <c:ptCount val="12"/>
                <c:pt idx="0">
                  <c:v>定期巡回・随時対応型訪問介護看護</c:v>
                </c:pt>
                <c:pt idx="1">
                  <c:v>夜間対応型訪問介護</c:v>
                </c:pt>
                <c:pt idx="2">
                  <c:v>認知症対応型通所介護</c:v>
                </c:pt>
                <c:pt idx="3">
                  <c:v>介護予防認知症対応型通所介護</c:v>
                </c:pt>
                <c:pt idx="4">
                  <c:v>小規模多機能型居宅介護</c:v>
                </c:pt>
                <c:pt idx="5">
                  <c:v>予防小規模多機能型居宅介護</c:v>
                </c:pt>
                <c:pt idx="6">
                  <c:v>認知症対応型共同生活介護</c:v>
                </c:pt>
                <c:pt idx="7">
                  <c:v>予防認知症対応型共同生活介護</c:v>
                </c:pt>
                <c:pt idx="8">
                  <c:v>地域密着型特定施設入居者生活介護</c:v>
                </c:pt>
                <c:pt idx="9">
                  <c:v>地域密着型介護老人福祉施設入所者生活介護</c:v>
                </c:pt>
                <c:pt idx="10">
                  <c:v>看護小規模多機能型居宅介護</c:v>
                </c:pt>
                <c:pt idx="11">
                  <c:v>地域密着型通所介護</c:v>
                </c:pt>
              </c:strCache>
            </c:strRef>
          </c:cat>
          <c:val>
            <c:numRef>
              <c:f>'給付状況（3-2）'!$E$29:$E$40</c:f>
              <c:numCache>
                <c:formatCode>#,##0_);[Red]\(#,##0\)</c:formatCode>
                <c:ptCount val="12"/>
                <c:pt idx="0">
                  <c:v>167</c:v>
                </c:pt>
                <c:pt idx="1">
                  <c:v>7</c:v>
                </c:pt>
                <c:pt idx="2">
                  <c:v>163</c:v>
                </c:pt>
                <c:pt idx="3">
                  <c:v>8</c:v>
                </c:pt>
                <c:pt idx="4">
                  <c:v>627</c:v>
                </c:pt>
                <c:pt idx="5">
                  <c:v>131</c:v>
                </c:pt>
                <c:pt idx="6">
                  <c:v>1944</c:v>
                </c:pt>
                <c:pt idx="7">
                  <c:v>35</c:v>
                </c:pt>
                <c:pt idx="8">
                  <c:v>27</c:v>
                </c:pt>
                <c:pt idx="9">
                  <c:v>84</c:v>
                </c:pt>
                <c:pt idx="10">
                  <c:v>52</c:v>
                </c:pt>
                <c:pt idx="11">
                  <c:v>1063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3795952"/>
        <c:axId val="343792816"/>
      </c:lineChart>
      <c:catAx>
        <c:axId val="34379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 sz="600"/>
            </a:pPr>
            <a:endParaRPr lang="ja-JP"/>
          </a:p>
        </c:txPr>
        <c:crossAx val="343792816"/>
        <c:crosses val="autoZero"/>
        <c:auto val="1"/>
        <c:lblAlgn val="ctr"/>
        <c:lblOffset val="100"/>
        <c:noMultiLvlLbl val="0"/>
      </c:catAx>
      <c:valAx>
        <c:axId val="343792816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0"/>
        <c:majorTickMark val="out"/>
        <c:minorTickMark val="none"/>
        <c:tickLblPos val="nextTo"/>
        <c:crossAx val="343795952"/>
        <c:crosses val="autoZero"/>
        <c:crossBetween val="between"/>
      </c:valAx>
      <c:valAx>
        <c:axId val="343792032"/>
        <c:scaling>
          <c:orientation val="minMax"/>
        </c:scaling>
        <c:delete val="0"/>
        <c:axPos val="r"/>
        <c:numFmt formatCode="#,##0_ " sourceLinked="1"/>
        <c:majorTickMark val="out"/>
        <c:minorTickMark val="none"/>
        <c:tickLblPos val="nextTo"/>
        <c:crossAx val="343794776"/>
        <c:crosses val="max"/>
        <c:crossBetween val="between"/>
      </c:valAx>
      <c:catAx>
        <c:axId val="343794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4379203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8571901791924614"/>
          <c:y val="0.60636969329882728"/>
          <c:w val="0.19440433781794844"/>
          <c:h val="0.19736431547455169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要介護度別１人あたり費用額</a:t>
            </a:r>
          </a:p>
        </c:rich>
      </c:tx>
      <c:layout>
        <c:manualLayout>
          <c:xMode val="edge"/>
          <c:yMode val="edge"/>
          <c:x val="0.25779299214171114"/>
          <c:y val="4.1061897296208384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'給付状況（3-3）'!$F$3</c:f>
              <c:strCache>
                <c:ptCount val="1"/>
                <c:pt idx="0">
                  <c:v>1人あたり
費用額</c:v>
                </c:pt>
              </c:strCache>
            </c:strRef>
          </c:tx>
          <c:invertIfNegative val="0"/>
          <c:cat>
            <c:strRef>
              <c:f>'給付状況（3-3）'!$B$4:$C$10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'給付状況（3-3）'!$F$4:$F$10</c:f>
              <c:numCache>
                <c:formatCode>#,##0_);[Red]\(#,##0\)</c:formatCode>
                <c:ptCount val="7"/>
                <c:pt idx="0">
                  <c:v>18502.932796531433</c:v>
                </c:pt>
                <c:pt idx="1">
                  <c:v>30059.103773584906</c:v>
                </c:pt>
                <c:pt idx="2">
                  <c:v>96909.980882587202</c:v>
                </c:pt>
                <c:pt idx="3">
                  <c:v>123411.61559139784</c:v>
                </c:pt>
                <c:pt idx="4">
                  <c:v>158085.82507539855</c:v>
                </c:pt>
                <c:pt idx="5">
                  <c:v>188244.55212922179</c:v>
                </c:pt>
                <c:pt idx="6">
                  <c:v>206910.06856023509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3797520"/>
        <c:axId val="343791640"/>
      </c:barChart>
      <c:lineChart>
        <c:grouping val="standard"/>
        <c:varyColors val="0"/>
        <c:ser>
          <c:idx val="0"/>
          <c:order val="0"/>
          <c:tx>
            <c:strRef>
              <c:f>'給付状況（3-3）'!$D$3</c:f>
              <c:strCache>
                <c:ptCount val="1"/>
                <c:pt idx="0">
                  <c:v>人数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multiLvlStrRef>
              <c:f>'給付状況（3-1）'!#REF!</c:f>
            </c:multiLvlStrRef>
          </c:cat>
          <c:val>
            <c:numRef>
              <c:f>'給付状況（3-3）'!$D$4:$D$10</c:f>
              <c:numCache>
                <c:formatCode>#,##0_);[Red]\(#,##0\)</c:formatCode>
                <c:ptCount val="7"/>
                <c:pt idx="0">
                  <c:v>3229</c:v>
                </c:pt>
                <c:pt idx="1">
                  <c:v>3392</c:v>
                </c:pt>
                <c:pt idx="2">
                  <c:v>6277</c:v>
                </c:pt>
                <c:pt idx="3">
                  <c:v>3720</c:v>
                </c:pt>
                <c:pt idx="4">
                  <c:v>2321</c:v>
                </c:pt>
                <c:pt idx="5">
                  <c:v>2043</c:v>
                </c:pt>
                <c:pt idx="6">
                  <c:v>1021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3796736"/>
        <c:axId val="343797128"/>
      </c:lineChart>
      <c:catAx>
        <c:axId val="343796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43797128"/>
        <c:crosses val="autoZero"/>
        <c:auto val="1"/>
        <c:lblAlgn val="ctr"/>
        <c:lblOffset val="100"/>
        <c:noMultiLvlLbl val="0"/>
      </c:catAx>
      <c:valAx>
        <c:axId val="343797128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343796736"/>
        <c:crosses val="autoZero"/>
        <c:crossBetween val="between"/>
      </c:valAx>
      <c:valAx>
        <c:axId val="343791640"/>
        <c:scaling>
          <c:orientation val="minMax"/>
        </c:scaling>
        <c:delete val="0"/>
        <c:axPos val="r"/>
        <c:numFmt formatCode="#,##0_);[Red]\(#,##0\)" sourceLinked="1"/>
        <c:majorTickMark val="out"/>
        <c:minorTickMark val="none"/>
        <c:tickLblPos val="nextTo"/>
        <c:crossAx val="343797520"/>
        <c:crosses val="max"/>
        <c:crossBetween val="between"/>
      </c:valAx>
      <c:catAx>
        <c:axId val="3437975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43791640"/>
        <c:crosses val="autoZero"/>
        <c:auto val="1"/>
        <c:lblAlgn val="ctr"/>
        <c:lblOffset val="100"/>
        <c:noMultiLvlLbl val="0"/>
      </c:catAx>
    </c:plotArea>
    <c:legend>
      <c:legendPos val="r"/>
      <c:overlay val="0"/>
      <c:spPr>
        <a:ln>
          <a:solidFill>
            <a:schemeClr val="bg1">
              <a:lumMod val="75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要介護度別支給限度額比率</a:t>
            </a:r>
          </a:p>
        </c:rich>
      </c:tx>
      <c:layout>
        <c:manualLayout>
          <c:xMode val="edge"/>
          <c:yMode val="edge"/>
          <c:x val="0.27162424752556269"/>
          <c:y val="2.7713506965475469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'給付状況（3-3）'!$G$3</c:f>
              <c:strCache>
                <c:ptCount val="1"/>
                <c:pt idx="0">
                  <c:v>支給限度額</c:v>
                </c:pt>
              </c:strCache>
            </c:strRef>
          </c:tx>
          <c:spPr>
            <a:noFill/>
            <a:ln>
              <a:solidFill>
                <a:schemeClr val="tx1">
                  <a:lumMod val="50000"/>
                  <a:lumOff val="50000"/>
                </a:schemeClr>
              </a:solidFill>
              <a:prstDash val="dash"/>
            </a:ln>
          </c:spPr>
          <c:invertIfNegative val="0"/>
          <c:cat>
            <c:strRef>
              <c:f>'給付状況（3-3）'!$B$4:$C$10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'給付状況（3-3）'!$G$4:$G$10</c:f>
              <c:numCache>
                <c:formatCode>#,##0_);[Red]\(#,##0\)</c:formatCode>
                <c:ptCount val="7"/>
                <c:pt idx="0">
                  <c:v>50030</c:v>
                </c:pt>
                <c:pt idx="1">
                  <c:v>104730</c:v>
                </c:pt>
                <c:pt idx="2">
                  <c:v>166920</c:v>
                </c:pt>
                <c:pt idx="3">
                  <c:v>196160</c:v>
                </c:pt>
                <c:pt idx="4">
                  <c:v>269310</c:v>
                </c:pt>
                <c:pt idx="5">
                  <c:v>308060</c:v>
                </c:pt>
                <c:pt idx="6">
                  <c:v>360650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4601520"/>
        <c:axId val="344600344"/>
      </c:barChart>
      <c:barChart>
        <c:barDir val="col"/>
        <c:grouping val="stacked"/>
        <c:varyColors val="0"/>
        <c:ser>
          <c:idx val="2"/>
          <c:order val="1"/>
          <c:tx>
            <c:strRef>
              <c:f>'給付状況（3-3）'!$F$3</c:f>
              <c:strCache>
                <c:ptCount val="1"/>
                <c:pt idx="0">
                  <c:v>1人あたり
費用額</c:v>
                </c:pt>
              </c:strCache>
            </c:strRef>
          </c:tx>
          <c:invertIfNegative val="0"/>
          <c:cat>
            <c:strRef>
              <c:f>'給付状況（3-3）'!$B$4:$C$10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'給付状況（3-3）'!$F$4:$F$10</c:f>
              <c:numCache>
                <c:formatCode>#,##0_);[Red]\(#,##0\)</c:formatCode>
                <c:ptCount val="7"/>
                <c:pt idx="0">
                  <c:v>18502.932796531433</c:v>
                </c:pt>
                <c:pt idx="1">
                  <c:v>30059.103773584906</c:v>
                </c:pt>
                <c:pt idx="2">
                  <c:v>96909.980882587202</c:v>
                </c:pt>
                <c:pt idx="3">
                  <c:v>123411.61559139784</c:v>
                </c:pt>
                <c:pt idx="4">
                  <c:v>158085.82507539855</c:v>
                </c:pt>
                <c:pt idx="5">
                  <c:v>188244.55212922179</c:v>
                </c:pt>
                <c:pt idx="6">
                  <c:v>206910.06856023509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44596424"/>
        <c:axId val="344598384"/>
      </c:barChart>
      <c:catAx>
        <c:axId val="344601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44600344"/>
        <c:crosses val="autoZero"/>
        <c:auto val="1"/>
        <c:lblAlgn val="ctr"/>
        <c:lblOffset val="100"/>
        <c:noMultiLvlLbl val="0"/>
      </c:catAx>
      <c:valAx>
        <c:axId val="344600344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344601520"/>
        <c:crosses val="autoZero"/>
        <c:crossBetween val="between"/>
      </c:valAx>
      <c:valAx>
        <c:axId val="344598384"/>
        <c:scaling>
          <c:orientation val="minMax"/>
          <c:max val="400000"/>
        </c:scaling>
        <c:delete val="1"/>
        <c:axPos val="r"/>
        <c:numFmt formatCode="0%" sourceLinked="0"/>
        <c:majorTickMark val="out"/>
        <c:minorTickMark val="none"/>
        <c:tickLblPos val="nextTo"/>
        <c:crossAx val="344596424"/>
        <c:crosses val="max"/>
        <c:crossBetween val="between"/>
      </c:valAx>
      <c:catAx>
        <c:axId val="3445964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44598384"/>
        <c:crosses val="autoZero"/>
        <c:auto val="1"/>
        <c:lblAlgn val="ctr"/>
        <c:lblOffset val="100"/>
        <c:noMultiLvlLbl val="0"/>
      </c:catAx>
    </c:plotArea>
    <c:legend>
      <c:legendPos val="r"/>
      <c:legendEntry>
        <c:idx val="0"/>
        <c:delete val="1"/>
      </c:legendEntry>
      <c:overlay val="0"/>
      <c:spPr>
        <a:ln>
          <a:solidFill>
            <a:schemeClr val="bg1">
              <a:lumMod val="75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5" Type="http://schemas.openxmlformats.org/officeDocument/2006/relationships/chart" Target="../charts/chart12.xml"/><Relationship Id="rId4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5</xdr:row>
      <xdr:rowOff>190500</xdr:rowOff>
    </xdr:from>
    <xdr:to>
      <xdr:col>2</xdr:col>
      <xdr:colOff>104775</xdr:colOff>
      <xdr:row>6</xdr:row>
      <xdr:rowOff>142875</xdr:rowOff>
    </xdr:to>
    <xdr:sp macro="" textlink="">
      <xdr:nvSpPr>
        <xdr:cNvPr id="6155" name="Text Box 2"/>
        <xdr:cNvSpPr txBox="1">
          <a:spLocks noChangeArrowheads="1"/>
        </xdr:cNvSpPr>
      </xdr:nvSpPr>
      <xdr:spPr bwMode="auto">
        <a:xfrm>
          <a:off x="1019175" y="18669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390525</xdr:colOff>
      <xdr:row>5</xdr:row>
      <xdr:rowOff>28575</xdr:rowOff>
    </xdr:from>
    <xdr:to>
      <xdr:col>11</xdr:col>
      <xdr:colOff>123825</xdr:colOff>
      <xdr:row>25</xdr:row>
      <xdr:rowOff>28575</xdr:rowOff>
    </xdr:to>
    <xdr:sp macro="" textlink="">
      <xdr:nvSpPr>
        <xdr:cNvPr id="6147" name="AutoShape 3"/>
        <xdr:cNvSpPr>
          <a:spLocks noChangeArrowheads="1"/>
        </xdr:cNvSpPr>
      </xdr:nvSpPr>
      <xdr:spPr bwMode="auto">
        <a:xfrm>
          <a:off x="390525" y="1704975"/>
          <a:ext cx="6924675" cy="4791075"/>
        </a:xfrm>
        <a:prstGeom prst="flowChartAlternateProcess">
          <a:avLst/>
        </a:prstGeom>
        <a:noFill/>
        <a:ln w="9525">
          <a:noFill/>
          <a:miter lim="800000"/>
          <a:headEnd/>
          <a:tailEnd/>
        </a:ln>
        <a:effectLst/>
        <a:scene3d>
          <a:camera prst="orthographicFront"/>
          <a:lightRig rig="threePt" dir="t"/>
        </a:scene3d>
        <a:sp3d extrusionH="76200" prstMaterial="matte">
          <a:extrusionClr>
            <a:schemeClr val="bg1"/>
          </a:extrusionClr>
        </a:sp3d>
      </xdr:spPr>
      <xdr:txBody>
        <a:bodyPr vertOverflow="clip" wrap="square" lIns="73152" tIns="41148" rIns="73152" bIns="41148" anchor="ctr" upright="1"/>
        <a:lstStyle/>
        <a:p>
          <a:pPr algn="ctr" rtl="0">
            <a:lnSpc>
              <a:spcPts val="4000"/>
            </a:lnSpc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福岡県介護保険広域連合</a:t>
          </a:r>
        </a:p>
        <a:p>
          <a:pPr algn="ctr" rtl="0">
            <a:lnSpc>
              <a:spcPts val="4000"/>
            </a:lnSpc>
            <a:defRPr sz="1000"/>
          </a:pPr>
          <a:endParaRPr lang="ja-JP" altLang="en-US" sz="36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  <a:p>
          <a:pPr algn="ctr" rtl="0">
            <a:lnSpc>
              <a:spcPts val="4000"/>
            </a:lnSpc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月次統計報告</a:t>
          </a:r>
        </a:p>
        <a:p>
          <a:pPr algn="ctr" rtl="0">
            <a:lnSpc>
              <a:spcPts val="4000"/>
            </a:lnSpc>
            <a:defRPr sz="1000"/>
          </a:pPr>
          <a:endParaRPr lang="ja-JP" altLang="en-US" sz="36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  <a:p>
          <a:pPr algn="ctr" rtl="0">
            <a:lnSpc>
              <a:spcPts val="4000"/>
            </a:lnSpc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（令和</a:t>
          </a:r>
          <a:r>
            <a:rPr lang="en-US" altLang="ja-JP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2</a:t>
          </a: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年</a:t>
          </a:r>
          <a:r>
            <a:rPr lang="en-US" altLang="ja-JP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10</a:t>
          </a: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月利用分）</a:t>
          </a:r>
        </a:p>
        <a:p>
          <a:pPr algn="ctr" rtl="0">
            <a:lnSpc>
              <a:spcPts val="4000"/>
            </a:lnSpc>
            <a:defRPr sz="1000"/>
          </a:pPr>
          <a:endParaRPr lang="ja-JP" altLang="en-US" sz="32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  <a:p>
          <a:pPr algn="ctr" rtl="0">
            <a:lnSpc>
              <a:spcPts val="3900"/>
            </a:lnSpc>
            <a:defRPr sz="1000"/>
          </a:pPr>
          <a:endParaRPr lang="ja-JP" altLang="en-US" sz="36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15</xdr:row>
      <xdr:rowOff>0</xdr:rowOff>
    </xdr:from>
    <xdr:to>
      <xdr:col>8</xdr:col>
      <xdr:colOff>63500</xdr:colOff>
      <xdr:row>38</xdr:row>
      <xdr:rowOff>0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</xdr:colOff>
      <xdr:row>10</xdr:row>
      <xdr:rowOff>9531</xdr:rowOff>
    </xdr:from>
    <xdr:to>
      <xdr:col>4</xdr:col>
      <xdr:colOff>331088</xdr:colOff>
      <xdr:row>18</xdr:row>
      <xdr:rowOff>98685</xdr:rowOff>
    </xdr:to>
    <xdr:graphicFrame macro="">
      <xdr:nvGraphicFramePr>
        <xdr:cNvPr id="3" name="グラフ 2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361955</xdr:colOff>
      <xdr:row>10</xdr:row>
      <xdr:rowOff>9530</xdr:rowOff>
    </xdr:from>
    <xdr:to>
      <xdr:col>8</xdr:col>
      <xdr:colOff>169674</xdr:colOff>
      <xdr:row>18</xdr:row>
      <xdr:rowOff>99128</xdr:rowOff>
    </xdr:to>
    <xdr:graphicFrame macro="">
      <xdr:nvGraphicFramePr>
        <xdr:cNvPr id="5" name="グラフ 4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190505</xdr:colOff>
      <xdr:row>10</xdr:row>
      <xdr:rowOff>28581</xdr:rowOff>
    </xdr:from>
    <xdr:to>
      <xdr:col>11</xdr:col>
      <xdr:colOff>635892</xdr:colOff>
      <xdr:row>18</xdr:row>
      <xdr:rowOff>117735</xdr:rowOff>
    </xdr:to>
    <xdr:graphicFrame macro="">
      <xdr:nvGraphicFramePr>
        <xdr:cNvPr id="6" name="グラフ 5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33</xdr:row>
      <xdr:rowOff>0</xdr:rowOff>
    </xdr:from>
    <xdr:to>
      <xdr:col>12</xdr:col>
      <xdr:colOff>0</xdr:colOff>
      <xdr:row>45</xdr:row>
      <xdr:rowOff>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</xdr:row>
      <xdr:rowOff>0</xdr:rowOff>
    </xdr:from>
    <xdr:to>
      <xdr:col>11</xdr:col>
      <xdr:colOff>0</xdr:colOff>
      <xdr:row>29</xdr:row>
      <xdr:rowOff>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32</xdr:row>
      <xdr:rowOff>0</xdr:rowOff>
    </xdr:from>
    <xdr:to>
      <xdr:col>11</xdr:col>
      <xdr:colOff>0</xdr:colOff>
      <xdr:row>47</xdr:row>
      <xdr:rowOff>0</xdr:rowOff>
    </xdr:to>
    <xdr:graphicFrame macro="">
      <xdr:nvGraphicFramePr>
        <xdr:cNvPr id="28" name="グラフ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45</xdr:row>
      <xdr:rowOff>1</xdr:rowOff>
    </xdr:from>
    <xdr:to>
      <xdr:col>8</xdr:col>
      <xdr:colOff>0</xdr:colOff>
      <xdr:row>56</xdr:row>
      <xdr:rowOff>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56</xdr:row>
      <xdr:rowOff>0</xdr:rowOff>
    </xdr:from>
    <xdr:to>
      <xdr:col>8</xdr:col>
      <xdr:colOff>0</xdr:colOff>
      <xdr:row>67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361950</xdr:colOff>
      <xdr:row>56</xdr:row>
      <xdr:rowOff>104775</xdr:rowOff>
    </xdr:from>
    <xdr:to>
      <xdr:col>7</xdr:col>
      <xdr:colOff>47625</xdr:colOff>
      <xdr:row>57</xdr:row>
      <xdr:rowOff>152400</xdr:rowOff>
    </xdr:to>
    <xdr:sp macro="" textlink="">
      <xdr:nvSpPr>
        <xdr:cNvPr id="4" name="テキスト ボックス 3"/>
        <xdr:cNvSpPr txBox="1"/>
      </xdr:nvSpPr>
      <xdr:spPr>
        <a:xfrm>
          <a:off x="5124450" y="12734925"/>
          <a:ext cx="6477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（千円）</a:t>
          </a:r>
          <a:endParaRPr lang="en-US" altLang="en-US" sz="900"/>
        </a:p>
      </xdr:txBody>
    </xdr:sp>
    <xdr:clientData/>
  </xdr:twoCellAnchor>
  <xdr:twoCellAnchor>
    <xdr:from>
      <xdr:col>1</xdr:col>
      <xdr:colOff>0</xdr:colOff>
      <xdr:row>78</xdr:row>
      <xdr:rowOff>0</xdr:rowOff>
    </xdr:from>
    <xdr:to>
      <xdr:col>4</xdr:col>
      <xdr:colOff>0</xdr:colOff>
      <xdr:row>85</xdr:row>
      <xdr:rowOff>253999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0</xdr:colOff>
      <xdr:row>78</xdr:row>
      <xdr:rowOff>0</xdr:rowOff>
    </xdr:from>
    <xdr:to>
      <xdr:col>8</xdr:col>
      <xdr:colOff>0</xdr:colOff>
      <xdr:row>85</xdr:row>
      <xdr:rowOff>253999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180974</xdr:colOff>
      <xdr:row>67</xdr:row>
      <xdr:rowOff>1</xdr:rowOff>
    </xdr:from>
    <xdr:to>
      <xdr:col>7</xdr:col>
      <xdr:colOff>962024</xdr:colOff>
      <xdr:row>78</xdr:row>
      <xdr:rowOff>1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619125</xdr:colOff>
      <xdr:row>45</xdr:row>
      <xdr:rowOff>114300</xdr:rowOff>
    </xdr:from>
    <xdr:to>
      <xdr:col>7</xdr:col>
      <xdr:colOff>323850</xdr:colOff>
      <xdr:row>46</xdr:row>
      <xdr:rowOff>161925</xdr:rowOff>
    </xdr:to>
    <xdr:sp macro="" textlink="">
      <xdr:nvSpPr>
        <xdr:cNvPr id="9" name="テキスト ボックス 8"/>
        <xdr:cNvSpPr txBox="1"/>
      </xdr:nvSpPr>
      <xdr:spPr>
        <a:xfrm>
          <a:off x="5381625" y="10020300"/>
          <a:ext cx="66675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（千円）</a:t>
          </a:r>
          <a:endParaRPr lang="en-US" altLang="en-US" sz="900"/>
        </a:p>
      </xdr:txBody>
    </xdr:sp>
    <xdr:clientData/>
  </xdr:twoCellAnchor>
  <xdr:twoCellAnchor>
    <xdr:from>
      <xdr:col>0</xdr:col>
      <xdr:colOff>171450</xdr:colOff>
      <xdr:row>67</xdr:row>
      <xdr:rowOff>114300</xdr:rowOff>
    </xdr:from>
    <xdr:to>
      <xdr:col>2</xdr:col>
      <xdr:colOff>95250</xdr:colOff>
      <xdr:row>68</xdr:row>
      <xdr:rowOff>161925</xdr:rowOff>
    </xdr:to>
    <xdr:sp macro="" textlink="">
      <xdr:nvSpPr>
        <xdr:cNvPr id="10" name="テキスト ボックス 9"/>
        <xdr:cNvSpPr txBox="1"/>
      </xdr:nvSpPr>
      <xdr:spPr>
        <a:xfrm>
          <a:off x="171450" y="15468600"/>
          <a:ext cx="5334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（人）</a:t>
          </a:r>
          <a:endParaRPr lang="en-US" altLang="en-US" sz="900"/>
        </a:p>
      </xdr:txBody>
    </xdr:sp>
    <xdr:clientData/>
  </xdr:twoCellAnchor>
  <xdr:twoCellAnchor>
    <xdr:from>
      <xdr:col>6</xdr:col>
      <xdr:colOff>295274</xdr:colOff>
      <xdr:row>67</xdr:row>
      <xdr:rowOff>95250</xdr:rowOff>
    </xdr:from>
    <xdr:to>
      <xdr:col>6</xdr:col>
      <xdr:colOff>952499</xdr:colOff>
      <xdr:row>68</xdr:row>
      <xdr:rowOff>142875</xdr:rowOff>
    </xdr:to>
    <xdr:sp macro="" textlink="">
      <xdr:nvSpPr>
        <xdr:cNvPr id="11" name="テキスト ボックス 10"/>
        <xdr:cNvSpPr txBox="1"/>
      </xdr:nvSpPr>
      <xdr:spPr>
        <a:xfrm>
          <a:off x="5057774" y="15449550"/>
          <a:ext cx="65722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（千円）</a:t>
          </a:r>
          <a:endParaRPr lang="en-US" altLang="en-US" sz="900"/>
        </a:p>
      </xdr:txBody>
    </xdr:sp>
    <xdr:clientData/>
  </xdr:twoCellAnchor>
  <xdr:twoCellAnchor>
    <xdr:from>
      <xdr:col>0</xdr:col>
      <xdr:colOff>95250</xdr:colOff>
      <xdr:row>56</xdr:row>
      <xdr:rowOff>123825</xdr:rowOff>
    </xdr:from>
    <xdr:to>
      <xdr:col>2</xdr:col>
      <xdr:colOff>19050</xdr:colOff>
      <xdr:row>57</xdr:row>
      <xdr:rowOff>171450</xdr:rowOff>
    </xdr:to>
    <xdr:sp macro="" textlink="">
      <xdr:nvSpPr>
        <xdr:cNvPr id="14" name="テキスト ボックス 13"/>
        <xdr:cNvSpPr txBox="1"/>
      </xdr:nvSpPr>
      <xdr:spPr>
        <a:xfrm>
          <a:off x="95250" y="12753975"/>
          <a:ext cx="5334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（人）</a:t>
          </a:r>
          <a:endParaRPr lang="en-US" altLang="en-US" sz="900"/>
        </a:p>
      </xdr:txBody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0.00133</cdr:x>
      <cdr:y>0.04254</cdr:y>
    </cdr:from>
    <cdr:to>
      <cdr:x>0.07467</cdr:x>
      <cdr:y>0.15093</cdr:y>
    </cdr:to>
    <cdr:sp macro="" textlink="">
      <cdr:nvSpPr>
        <cdr:cNvPr id="2" name="テキスト ボックス 8"/>
        <cdr:cNvSpPr txBox="1"/>
      </cdr:nvSpPr>
      <cdr:spPr>
        <a:xfrm xmlns:a="http://schemas.openxmlformats.org/drawingml/2006/main">
          <a:off x="8652" y="115889"/>
          <a:ext cx="477123" cy="2952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 anchorCtr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/>
            <a:t>（人）</a:t>
          </a:r>
          <a:endParaRPr lang="en-US" altLang="en-US" sz="9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19052</xdr:colOff>
      <xdr:row>15</xdr:row>
      <xdr:rowOff>0</xdr:rowOff>
    </xdr:from>
    <xdr:to>
      <xdr:col>9</xdr:col>
      <xdr:colOff>0</xdr:colOff>
      <xdr:row>26</xdr:row>
      <xdr:rowOff>130175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38100</xdr:colOff>
      <xdr:row>15</xdr:row>
      <xdr:rowOff>190500</xdr:rowOff>
    </xdr:from>
    <xdr:to>
      <xdr:col>2</xdr:col>
      <xdr:colOff>104775</xdr:colOff>
      <xdr:row>16</xdr:row>
      <xdr:rowOff>171450</xdr:rowOff>
    </xdr:to>
    <xdr:sp macro="" textlink="">
      <xdr:nvSpPr>
        <xdr:cNvPr id="3" name="テキスト ボックス 2"/>
        <xdr:cNvSpPr txBox="1"/>
      </xdr:nvSpPr>
      <xdr:spPr>
        <a:xfrm>
          <a:off x="228600" y="36995100"/>
          <a:ext cx="4762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（人）</a:t>
          </a:r>
          <a:endParaRPr lang="en-US" altLang="en-US" sz="900"/>
        </a:p>
      </xdr:txBody>
    </xdr:sp>
    <xdr:clientData/>
  </xdr:twoCellAnchor>
  <xdr:twoCellAnchor>
    <xdr:from>
      <xdr:col>6</xdr:col>
      <xdr:colOff>523875</xdr:colOff>
      <xdr:row>15</xdr:row>
      <xdr:rowOff>171450</xdr:rowOff>
    </xdr:from>
    <xdr:to>
      <xdr:col>7</xdr:col>
      <xdr:colOff>314325</xdr:colOff>
      <xdr:row>16</xdr:row>
      <xdr:rowOff>161925</xdr:rowOff>
    </xdr:to>
    <xdr:sp macro="" textlink="">
      <xdr:nvSpPr>
        <xdr:cNvPr id="4" name="テキスト ボックス 3"/>
        <xdr:cNvSpPr txBox="1"/>
      </xdr:nvSpPr>
      <xdr:spPr>
        <a:xfrm>
          <a:off x="4638675" y="4038600"/>
          <a:ext cx="476250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（円）</a:t>
          </a:r>
          <a:endParaRPr lang="en-US" altLang="en-US" sz="900"/>
        </a:p>
      </xdr:txBody>
    </xdr:sp>
    <xdr:clientData/>
  </xdr:twoCellAnchor>
  <xdr:twoCellAnchor>
    <xdr:from>
      <xdr:col>1</xdr:col>
      <xdr:colOff>0</xdr:colOff>
      <xdr:row>27</xdr:row>
      <xdr:rowOff>0</xdr:rowOff>
    </xdr:from>
    <xdr:to>
      <xdr:col>8</xdr:col>
      <xdr:colOff>685799</xdr:colOff>
      <xdr:row>39</xdr:row>
      <xdr:rowOff>0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676275</xdr:colOff>
      <xdr:row>35</xdr:row>
      <xdr:rowOff>57150</xdr:rowOff>
    </xdr:from>
    <xdr:to>
      <xdr:col>2</xdr:col>
      <xdr:colOff>609600</xdr:colOff>
      <xdr:row>36</xdr:row>
      <xdr:rowOff>95250</xdr:rowOff>
    </xdr:to>
    <xdr:sp macro="" textlink="$H$4">
      <xdr:nvSpPr>
        <xdr:cNvPr id="6" name="テキスト ボックス 5"/>
        <xdr:cNvSpPr txBox="1"/>
      </xdr:nvSpPr>
      <xdr:spPr>
        <a:xfrm>
          <a:off x="1362075" y="8877300"/>
          <a:ext cx="619125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07615B8C-C567-4257-9BA0-63F355A8FDF8}" type="TxLink">
            <a:rPr kumimoji="1" lang="ja-JP" altLang="en-US" sz="1100"/>
            <a:pPr/>
            <a:t>37.0%</a:t>
          </a:fld>
          <a:endParaRPr kumimoji="1" lang="ja-JP" altLang="en-US" sz="1100"/>
        </a:p>
      </xdr:txBody>
    </xdr:sp>
    <xdr:clientData/>
  </xdr:twoCellAnchor>
  <xdr:twoCellAnchor>
    <xdr:from>
      <xdr:col>2</xdr:col>
      <xdr:colOff>504825</xdr:colOff>
      <xdr:row>33</xdr:row>
      <xdr:rowOff>238125</xdr:rowOff>
    </xdr:from>
    <xdr:to>
      <xdr:col>3</xdr:col>
      <xdr:colOff>495300</xdr:colOff>
      <xdr:row>35</xdr:row>
      <xdr:rowOff>28575</xdr:rowOff>
    </xdr:to>
    <xdr:sp macro="" textlink="$H$5">
      <xdr:nvSpPr>
        <xdr:cNvPr id="7" name="テキスト ボックス 6"/>
        <xdr:cNvSpPr txBox="1"/>
      </xdr:nvSpPr>
      <xdr:spPr>
        <a:xfrm>
          <a:off x="1876425" y="8562975"/>
          <a:ext cx="676275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EC477EFA-86A1-4083-9A8E-236F41060D3B}" type="TxLink">
            <a:rPr kumimoji="1" lang="ja-JP" altLang="en-US" sz="1100"/>
            <a:pPr/>
            <a:t>28.7%</a:t>
          </a:fld>
          <a:endParaRPr kumimoji="1" lang="ja-JP" altLang="en-US" sz="1100"/>
        </a:p>
      </xdr:txBody>
    </xdr:sp>
    <xdr:clientData/>
  </xdr:twoCellAnchor>
  <xdr:twoCellAnchor>
    <xdr:from>
      <xdr:col>3</xdr:col>
      <xdr:colOff>428625</xdr:colOff>
      <xdr:row>32</xdr:row>
      <xdr:rowOff>123825</xdr:rowOff>
    </xdr:from>
    <xdr:to>
      <xdr:col>4</xdr:col>
      <xdr:colOff>400050</xdr:colOff>
      <xdr:row>33</xdr:row>
      <xdr:rowOff>161925</xdr:rowOff>
    </xdr:to>
    <xdr:sp macro="" textlink="$H$6">
      <xdr:nvSpPr>
        <xdr:cNvPr id="8" name="テキスト ボックス 7"/>
        <xdr:cNvSpPr txBox="1"/>
      </xdr:nvSpPr>
      <xdr:spPr>
        <a:xfrm>
          <a:off x="2486025" y="8201025"/>
          <a:ext cx="66675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4DF9F741-ADBF-4CCD-A26B-8377429F69B2}" type="TxLink">
            <a:rPr kumimoji="1" lang="ja-JP" altLang="en-US" sz="1100"/>
            <a:pPr/>
            <a:t>58.1%</a:t>
          </a:fld>
          <a:endParaRPr kumimoji="1" lang="ja-JP" altLang="en-US" sz="1100"/>
        </a:p>
      </xdr:txBody>
    </xdr:sp>
    <xdr:clientData/>
  </xdr:twoCellAnchor>
  <xdr:twoCellAnchor>
    <xdr:from>
      <xdr:col>4</xdr:col>
      <xdr:colOff>314325</xdr:colOff>
      <xdr:row>31</xdr:row>
      <xdr:rowOff>180975</xdr:rowOff>
    </xdr:from>
    <xdr:to>
      <xdr:col>5</xdr:col>
      <xdr:colOff>285750</xdr:colOff>
      <xdr:row>32</xdr:row>
      <xdr:rowOff>219075</xdr:rowOff>
    </xdr:to>
    <xdr:sp macro="" textlink="$H$7">
      <xdr:nvSpPr>
        <xdr:cNvPr id="9" name="テキスト ボックス 8"/>
        <xdr:cNvSpPr txBox="1"/>
      </xdr:nvSpPr>
      <xdr:spPr>
        <a:xfrm>
          <a:off x="3067050" y="8010525"/>
          <a:ext cx="66675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5FAD5590-2EC3-4565-9466-286E1C5DB9DD}" type="TxLink">
            <a:rPr kumimoji="1" lang="ja-JP" altLang="en-US" sz="1100"/>
            <a:pPr/>
            <a:t>62.9%</a:t>
          </a:fld>
          <a:endParaRPr kumimoji="1" lang="ja-JP" altLang="en-US" sz="1100"/>
        </a:p>
      </xdr:txBody>
    </xdr:sp>
    <xdr:clientData/>
  </xdr:twoCellAnchor>
  <xdr:twoCellAnchor>
    <xdr:from>
      <xdr:col>5</xdr:col>
      <xdr:colOff>200025</xdr:colOff>
      <xdr:row>30</xdr:row>
      <xdr:rowOff>66675</xdr:rowOff>
    </xdr:from>
    <xdr:to>
      <xdr:col>6</xdr:col>
      <xdr:colOff>171450</xdr:colOff>
      <xdr:row>31</xdr:row>
      <xdr:rowOff>104775</xdr:rowOff>
    </xdr:to>
    <xdr:sp macro="" textlink="$H$8">
      <xdr:nvSpPr>
        <xdr:cNvPr id="10" name="テキスト ボックス 9"/>
        <xdr:cNvSpPr txBox="1"/>
      </xdr:nvSpPr>
      <xdr:spPr>
        <a:xfrm>
          <a:off x="3648075" y="7648575"/>
          <a:ext cx="66675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98BFA4D1-900D-4B93-8E42-3A19D13AC82A}" type="TxLink">
            <a:rPr kumimoji="1" lang="ja-JP" altLang="en-US" sz="1100"/>
            <a:pPr/>
            <a:t>58.7%</a:t>
          </a:fld>
          <a:endParaRPr kumimoji="1" lang="ja-JP" altLang="en-US" sz="1100"/>
        </a:p>
      </xdr:txBody>
    </xdr:sp>
    <xdr:clientData/>
  </xdr:twoCellAnchor>
  <xdr:twoCellAnchor>
    <xdr:from>
      <xdr:col>6</xdr:col>
      <xdr:colOff>95250</xdr:colOff>
      <xdr:row>29</xdr:row>
      <xdr:rowOff>85725</xdr:rowOff>
    </xdr:from>
    <xdr:to>
      <xdr:col>7</xdr:col>
      <xdr:colOff>114300</xdr:colOff>
      <xdr:row>30</xdr:row>
      <xdr:rowOff>123825</xdr:rowOff>
    </xdr:to>
    <xdr:sp macro="" textlink="$H$9">
      <xdr:nvSpPr>
        <xdr:cNvPr id="11" name="テキスト ボックス 10"/>
        <xdr:cNvSpPr txBox="1"/>
      </xdr:nvSpPr>
      <xdr:spPr>
        <a:xfrm>
          <a:off x="4238625" y="7419975"/>
          <a:ext cx="714375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72044E44-8F5E-4B7B-8CCC-DEEEC5A41022}" type="TxLink">
            <a:rPr kumimoji="1" lang="ja-JP" altLang="en-US" sz="1100"/>
            <a:pPr/>
            <a:t>61.1%</a:t>
          </a:fld>
          <a:endParaRPr kumimoji="1" lang="ja-JP" altLang="en-US" sz="1100"/>
        </a:p>
      </xdr:txBody>
    </xdr:sp>
    <xdr:clientData/>
  </xdr:twoCellAnchor>
  <xdr:twoCellAnchor>
    <xdr:from>
      <xdr:col>6</xdr:col>
      <xdr:colOff>657225</xdr:colOff>
      <xdr:row>28</xdr:row>
      <xdr:rowOff>85725</xdr:rowOff>
    </xdr:from>
    <xdr:to>
      <xdr:col>7</xdr:col>
      <xdr:colOff>723900</xdr:colOff>
      <xdr:row>29</xdr:row>
      <xdr:rowOff>123825</xdr:rowOff>
    </xdr:to>
    <xdr:sp macro="" textlink="$H$10">
      <xdr:nvSpPr>
        <xdr:cNvPr id="12" name="テキスト ボックス 11"/>
        <xdr:cNvSpPr txBox="1"/>
      </xdr:nvSpPr>
      <xdr:spPr>
        <a:xfrm>
          <a:off x="4800600" y="7172325"/>
          <a:ext cx="76200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243EAB7E-9B0B-4E19-A402-0202FCA1F54B}" type="TxLink">
            <a:rPr kumimoji="1" lang="ja-JP" altLang="en-US" sz="1100"/>
            <a:pPr/>
            <a:t>57.4%</a:t>
          </a:fld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K47"/>
  <sheetViews>
    <sheetView tabSelected="1" view="pageBreakPreview" zoomScale="75" zoomScaleNormal="75" zoomScaleSheetLayoutView="75" workbookViewId="0"/>
  </sheetViews>
  <sheetFormatPr defaultRowHeight="13.5" x14ac:dyDescent="0.15"/>
  <cols>
    <col min="1" max="1" width="9" style="1"/>
    <col min="2" max="2" width="4.375" style="1" customWidth="1"/>
    <col min="3" max="16384" width="9" style="1"/>
  </cols>
  <sheetData>
    <row r="1" spans="3:10" ht="35.25" customHeight="1" x14ac:dyDescent="0.15">
      <c r="J1" s="3"/>
    </row>
    <row r="2" spans="3:10" ht="22.5" customHeight="1" x14ac:dyDescent="0.15"/>
    <row r="3" spans="3:10" s="2" customFormat="1" ht="25.5" customHeight="1" x14ac:dyDescent="0.15"/>
    <row r="4" spans="3:10" ht="21.95" customHeight="1" x14ac:dyDescent="0.15"/>
    <row r="5" spans="3:10" ht="27" customHeight="1" x14ac:dyDescent="0.15">
      <c r="C5" s="4"/>
    </row>
    <row r="6" spans="3:10" ht="21.95" customHeight="1" x14ac:dyDescent="0.15"/>
    <row r="7" spans="3:10" ht="21.95" customHeight="1" x14ac:dyDescent="0.15"/>
    <row r="8" spans="3:10" ht="21.95" customHeight="1" x14ac:dyDescent="0.15"/>
    <row r="9" spans="3:10" ht="21.95" customHeight="1" x14ac:dyDescent="0.15"/>
    <row r="10" spans="3:10" ht="21.95" customHeight="1" x14ac:dyDescent="0.15"/>
    <row r="11" spans="3:10" ht="21.95" customHeight="1" x14ac:dyDescent="0.15"/>
    <row r="12" spans="3:10" ht="21.95" customHeight="1" x14ac:dyDescent="0.15"/>
    <row r="13" spans="3:10" ht="21.95" customHeight="1" x14ac:dyDescent="0.15"/>
    <row r="14" spans="3:10" ht="21.95" customHeight="1" x14ac:dyDescent="0.15"/>
    <row r="15" spans="3:10" ht="21.95" customHeight="1" x14ac:dyDescent="0.15"/>
    <row r="16" spans="3:10" ht="21.95" customHeight="1" x14ac:dyDescent="0.15"/>
    <row r="17" ht="21.95" customHeight="1" x14ac:dyDescent="0.15"/>
    <row r="18" ht="21.95" customHeight="1" x14ac:dyDescent="0.15"/>
    <row r="35" spans="2:11" ht="24.95" customHeight="1" x14ac:dyDescent="0.15"/>
    <row r="36" spans="2:11" ht="24.95" customHeight="1" x14ac:dyDescent="0.15">
      <c r="B36" s="9" t="s">
        <v>4</v>
      </c>
      <c r="C36" s="10"/>
    </row>
    <row r="37" spans="2:11" ht="24.95" customHeight="1" x14ac:dyDescent="0.15">
      <c r="B37" s="9" t="s">
        <v>37</v>
      </c>
      <c r="C37" s="10"/>
    </row>
    <row r="38" spans="2:11" ht="24.95" customHeight="1" x14ac:dyDescent="0.15">
      <c r="B38" s="9" t="s">
        <v>5</v>
      </c>
      <c r="C38" s="10"/>
    </row>
    <row r="39" spans="2:11" ht="24.95" customHeight="1" x14ac:dyDescent="0.15">
      <c r="C39" s="12" t="s">
        <v>41</v>
      </c>
    </row>
    <row r="40" spans="2:11" ht="24.95" customHeight="1" x14ac:dyDescent="0.15">
      <c r="B40" s="9" t="s">
        <v>38</v>
      </c>
      <c r="C40" s="10"/>
      <c r="D40" s="8"/>
      <c r="E40" s="7"/>
      <c r="F40" s="7"/>
      <c r="G40" s="7"/>
      <c r="H40" s="7"/>
      <c r="I40" s="7"/>
      <c r="J40" s="7"/>
      <c r="K40" s="6"/>
    </row>
    <row r="41" spans="2:11" ht="24.95" customHeight="1" x14ac:dyDescent="0.15">
      <c r="B41" s="11"/>
      <c r="C41" s="12" t="s">
        <v>142</v>
      </c>
      <c r="D41" s="7"/>
      <c r="E41" s="7"/>
      <c r="F41" s="7"/>
      <c r="G41" s="7"/>
      <c r="H41" s="7"/>
      <c r="I41" s="7"/>
      <c r="J41" s="7"/>
      <c r="K41" s="6"/>
    </row>
    <row r="42" spans="2:11" ht="24.95" customHeight="1" x14ac:dyDescent="0.15">
      <c r="B42" s="11"/>
      <c r="C42" s="12" t="s">
        <v>6</v>
      </c>
      <c r="D42" s="7"/>
      <c r="E42" s="7"/>
      <c r="F42" s="7"/>
      <c r="G42" s="7"/>
      <c r="H42" s="7"/>
      <c r="I42" s="7"/>
      <c r="J42" s="7"/>
      <c r="K42" s="6"/>
    </row>
    <row r="43" spans="2:11" ht="24.95" customHeight="1" x14ac:dyDescent="0.15">
      <c r="B43" s="11"/>
      <c r="C43" s="12" t="s">
        <v>7</v>
      </c>
      <c r="D43" s="7"/>
      <c r="E43" s="7"/>
      <c r="F43" s="7"/>
      <c r="G43" s="7"/>
      <c r="H43" s="7"/>
      <c r="I43" s="7"/>
      <c r="J43" s="7"/>
      <c r="K43" s="6"/>
    </row>
    <row r="44" spans="2:11" ht="24.95" customHeight="1" x14ac:dyDescent="0.15">
      <c r="B44" s="5"/>
      <c r="D44" s="7"/>
      <c r="E44" s="7"/>
      <c r="F44" s="7"/>
      <c r="G44" s="7"/>
      <c r="H44" s="7"/>
      <c r="I44" s="7"/>
      <c r="J44" s="7"/>
      <c r="K44" s="6"/>
    </row>
    <row r="45" spans="2:11" ht="24.95" customHeight="1" x14ac:dyDescent="0.15">
      <c r="B45" s="5"/>
      <c r="C45" s="7"/>
      <c r="D45" s="7"/>
      <c r="E45" s="7"/>
      <c r="F45" s="7"/>
      <c r="G45" s="7"/>
      <c r="H45" s="7"/>
      <c r="I45" s="7"/>
      <c r="J45" s="7"/>
      <c r="K45" s="6"/>
    </row>
    <row r="46" spans="2:11" ht="24.95" customHeight="1" x14ac:dyDescent="0.15"/>
    <row r="47" spans="2:11" ht="24.95" customHeight="1" x14ac:dyDescent="0.15"/>
  </sheetData>
  <phoneticPr fontId="2"/>
  <pageMargins left="0.39" right="0.25" top="0.32" bottom="0.3" header="0.19" footer="0.23"/>
  <pageSetup paperSize="9" scale="95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outlinePr summaryBelow="0" summaryRight="0"/>
  </sheetPr>
  <dimension ref="A1:L137"/>
  <sheetViews>
    <sheetView zoomScaleNormal="100" workbookViewId="0"/>
  </sheetViews>
  <sheetFormatPr defaultRowHeight="13.5" x14ac:dyDescent="0.15"/>
  <cols>
    <col min="1" max="1" width="2.625" style="14" customWidth="1"/>
    <col min="2" max="2" width="18.25" style="14" customWidth="1"/>
    <col min="3" max="3" width="13.625" style="14" customWidth="1"/>
    <col min="4" max="4" width="12.625" style="14" customWidth="1"/>
    <col min="5" max="6" width="10.625" style="14" customWidth="1"/>
    <col min="7" max="7" width="12.625" style="14" customWidth="1"/>
    <col min="8" max="8" width="10.625" style="14" customWidth="1"/>
    <col min="9" max="9" width="2.625" style="14" customWidth="1"/>
    <col min="10" max="12" width="0" style="14" hidden="1" customWidth="1"/>
    <col min="13" max="16384" width="9" style="14"/>
  </cols>
  <sheetData>
    <row r="1" spans="1:12" ht="20.100000000000001" customHeight="1" x14ac:dyDescent="0.15">
      <c r="A1" s="13" t="s">
        <v>11</v>
      </c>
    </row>
    <row r="2" spans="1:12" ht="14.1" customHeight="1" x14ac:dyDescent="0.15">
      <c r="G2" s="25" t="s">
        <v>36</v>
      </c>
      <c r="H2" s="25"/>
    </row>
    <row r="3" spans="1:12" ht="20.100000000000001" customHeight="1" x14ac:dyDescent="0.15">
      <c r="B3" s="15"/>
      <c r="C3" s="186" t="s">
        <v>0</v>
      </c>
      <c r="D3" s="188" t="s">
        <v>12</v>
      </c>
      <c r="E3" s="20"/>
      <c r="F3" s="21"/>
      <c r="G3" s="186" t="s">
        <v>13</v>
      </c>
      <c r="H3" s="186" t="s">
        <v>14</v>
      </c>
      <c r="I3" s="27"/>
    </row>
    <row r="4" spans="1:12" ht="20.100000000000001" customHeight="1" thickBot="1" x14ac:dyDescent="0.2">
      <c r="B4" s="16"/>
      <c r="C4" s="187"/>
      <c r="D4" s="189"/>
      <c r="E4" s="22" t="s">
        <v>15</v>
      </c>
      <c r="F4" s="23" t="s">
        <v>16</v>
      </c>
      <c r="G4" s="187"/>
      <c r="H4" s="187"/>
      <c r="I4" s="27"/>
      <c r="J4" s="28" t="s">
        <v>26</v>
      </c>
      <c r="K4" s="25" t="s">
        <v>40</v>
      </c>
      <c r="L4" s="25" t="s">
        <v>39</v>
      </c>
    </row>
    <row r="5" spans="1:12" ht="20.100000000000001" customHeight="1" thickTop="1" thickBot="1" x14ac:dyDescent="0.2">
      <c r="B5" s="17" t="s">
        <v>17</v>
      </c>
      <c r="C5" s="29">
        <f>SUM(C6:C13)</f>
        <v>701338</v>
      </c>
      <c r="D5" s="30">
        <f>SUM(E5:F5)</f>
        <v>220519</v>
      </c>
      <c r="E5" s="31">
        <f>SUM(E6:E13)</f>
        <v>110906</v>
      </c>
      <c r="F5" s="32">
        <f t="shared" ref="F5:G5" si="0">SUM(F6:F13)</f>
        <v>109613</v>
      </c>
      <c r="G5" s="29">
        <f t="shared" si="0"/>
        <v>218778</v>
      </c>
      <c r="H5" s="33">
        <f>D5/C5</f>
        <v>0.31442613975002065</v>
      </c>
      <c r="I5" s="26"/>
      <c r="J5" s="24">
        <f t="shared" ref="J5:J13" si="1">C5-D5-G5</f>
        <v>262041</v>
      </c>
      <c r="K5" s="58">
        <f>E5/C5</f>
        <v>0.15813487933065085</v>
      </c>
      <c r="L5" s="58">
        <f>F5/C5</f>
        <v>0.15629126041936983</v>
      </c>
    </row>
    <row r="6" spans="1:12" ht="20.100000000000001" customHeight="1" thickTop="1" x14ac:dyDescent="0.15">
      <c r="B6" s="18" t="s">
        <v>18</v>
      </c>
      <c r="C6" s="34">
        <v>187670</v>
      </c>
      <c r="D6" s="35">
        <f t="shared" ref="D6:D13" si="2">SUM(E6:F6)</f>
        <v>45333</v>
      </c>
      <c r="E6" s="36">
        <v>24446</v>
      </c>
      <c r="F6" s="37">
        <v>20887</v>
      </c>
      <c r="G6" s="34">
        <v>61499</v>
      </c>
      <c r="H6" s="38">
        <f t="shared" ref="H6:H13" si="3">D6/C6</f>
        <v>0.24155698833058029</v>
      </c>
      <c r="I6" s="26"/>
      <c r="J6" s="24">
        <f t="shared" si="1"/>
        <v>80838</v>
      </c>
      <c r="K6" s="58">
        <f t="shared" ref="K6:K13" si="4">E6/C6</f>
        <v>0.13026056375552833</v>
      </c>
      <c r="L6" s="58">
        <f t="shared" ref="L6:L13" si="5">F6/C6</f>
        <v>0.11129642457505196</v>
      </c>
    </row>
    <row r="7" spans="1:12" ht="20.100000000000001" customHeight="1" x14ac:dyDescent="0.15">
      <c r="B7" s="19" t="s">
        <v>19</v>
      </c>
      <c r="C7" s="39">
        <v>92703</v>
      </c>
      <c r="D7" s="40">
        <f t="shared" si="2"/>
        <v>30589</v>
      </c>
      <c r="E7" s="41">
        <v>15026</v>
      </c>
      <c r="F7" s="42">
        <v>15563</v>
      </c>
      <c r="G7" s="39">
        <v>28779</v>
      </c>
      <c r="H7" s="43">
        <f t="shared" si="3"/>
        <v>0.32996774645912214</v>
      </c>
      <c r="I7" s="26"/>
      <c r="J7" s="24">
        <f t="shared" si="1"/>
        <v>33335</v>
      </c>
      <c r="K7" s="58">
        <f t="shared" si="4"/>
        <v>0.16208752683300431</v>
      </c>
      <c r="L7" s="58">
        <f t="shared" si="5"/>
        <v>0.16788021962611782</v>
      </c>
    </row>
    <row r="8" spans="1:12" ht="20.100000000000001" customHeight="1" x14ac:dyDescent="0.15">
      <c r="B8" s="19" t="s">
        <v>20</v>
      </c>
      <c r="C8" s="39">
        <v>50664</v>
      </c>
      <c r="D8" s="40">
        <f t="shared" si="2"/>
        <v>18826</v>
      </c>
      <c r="E8" s="41">
        <v>9446</v>
      </c>
      <c r="F8" s="42">
        <v>9380</v>
      </c>
      <c r="G8" s="39">
        <v>14994</v>
      </c>
      <c r="H8" s="43">
        <f t="shared" si="3"/>
        <v>0.37158534659718934</v>
      </c>
      <c r="I8" s="26"/>
      <c r="J8" s="24">
        <f t="shared" si="1"/>
        <v>16844</v>
      </c>
      <c r="K8" s="58">
        <f t="shared" si="4"/>
        <v>0.18644402336965105</v>
      </c>
      <c r="L8" s="58">
        <f t="shared" si="5"/>
        <v>0.18514132322753829</v>
      </c>
    </row>
    <row r="9" spans="1:12" ht="20.100000000000001" customHeight="1" x14ac:dyDescent="0.15">
      <c r="B9" s="19" t="s">
        <v>21</v>
      </c>
      <c r="C9" s="39">
        <v>32058</v>
      </c>
      <c r="D9" s="40">
        <f t="shared" si="2"/>
        <v>9867</v>
      </c>
      <c r="E9" s="41">
        <v>5162</v>
      </c>
      <c r="F9" s="42">
        <v>4705</v>
      </c>
      <c r="G9" s="39">
        <v>10156</v>
      </c>
      <c r="H9" s="43">
        <f t="shared" si="3"/>
        <v>0.30778588807785889</v>
      </c>
      <c r="I9" s="26"/>
      <c r="J9" s="24">
        <f t="shared" si="1"/>
        <v>12035</v>
      </c>
      <c r="K9" s="58">
        <f t="shared" si="4"/>
        <v>0.16102065007174496</v>
      </c>
      <c r="L9" s="58">
        <f t="shared" si="5"/>
        <v>0.14676523800611391</v>
      </c>
    </row>
    <row r="10" spans="1:12" ht="20.100000000000001" customHeight="1" x14ac:dyDescent="0.15">
      <c r="B10" s="19" t="s">
        <v>22</v>
      </c>
      <c r="C10" s="39">
        <v>44844</v>
      </c>
      <c r="D10" s="40">
        <f t="shared" si="2"/>
        <v>14457</v>
      </c>
      <c r="E10" s="41">
        <v>7104</v>
      </c>
      <c r="F10" s="42">
        <v>7353</v>
      </c>
      <c r="G10" s="39">
        <v>13857</v>
      </c>
      <c r="H10" s="43">
        <f t="shared" si="3"/>
        <v>0.32238426545357241</v>
      </c>
      <c r="I10" s="26"/>
      <c r="J10" s="24">
        <f t="shared" si="1"/>
        <v>16530</v>
      </c>
      <c r="K10" s="58">
        <f t="shared" si="4"/>
        <v>0.15841584158415842</v>
      </c>
      <c r="L10" s="58">
        <f t="shared" si="5"/>
        <v>0.16396842386941396</v>
      </c>
    </row>
    <row r="11" spans="1:12" ht="20.100000000000001" customHeight="1" x14ac:dyDescent="0.15">
      <c r="B11" s="19" t="s">
        <v>23</v>
      </c>
      <c r="C11" s="39">
        <v>99009</v>
      </c>
      <c r="D11" s="40">
        <f t="shared" si="2"/>
        <v>31454</v>
      </c>
      <c r="E11" s="41">
        <v>15294</v>
      </c>
      <c r="F11" s="42">
        <v>16160</v>
      </c>
      <c r="G11" s="39">
        <v>31773</v>
      </c>
      <c r="H11" s="43">
        <f t="shared" si="3"/>
        <v>0.31768829096344775</v>
      </c>
      <c r="I11" s="26"/>
      <c r="J11" s="24">
        <f t="shared" si="1"/>
        <v>35782</v>
      </c>
      <c r="K11" s="58">
        <f t="shared" si="4"/>
        <v>0.15447080568433172</v>
      </c>
      <c r="L11" s="58">
        <f t="shared" si="5"/>
        <v>0.16321748527911603</v>
      </c>
    </row>
    <row r="12" spans="1:12" ht="20.100000000000001" customHeight="1" x14ac:dyDescent="0.15">
      <c r="B12" s="19" t="s">
        <v>24</v>
      </c>
      <c r="C12" s="39">
        <v>136660</v>
      </c>
      <c r="D12" s="40">
        <f t="shared" si="2"/>
        <v>49525</v>
      </c>
      <c r="E12" s="41">
        <v>24845</v>
      </c>
      <c r="F12" s="42">
        <v>24680</v>
      </c>
      <c r="G12" s="39">
        <v>40364</v>
      </c>
      <c r="H12" s="43">
        <f t="shared" si="3"/>
        <v>0.36239572662081077</v>
      </c>
      <c r="I12" s="26"/>
      <c r="J12" s="24">
        <f t="shared" si="1"/>
        <v>46771</v>
      </c>
      <c r="K12" s="58">
        <f t="shared" si="4"/>
        <v>0.18180155129518513</v>
      </c>
      <c r="L12" s="58">
        <f t="shared" si="5"/>
        <v>0.18059417532562563</v>
      </c>
    </row>
    <row r="13" spans="1:12" ht="20.100000000000001" customHeight="1" x14ac:dyDescent="0.15">
      <c r="B13" s="19" t="s">
        <v>25</v>
      </c>
      <c r="C13" s="39">
        <v>57730</v>
      </c>
      <c r="D13" s="40">
        <f t="shared" si="2"/>
        <v>20468</v>
      </c>
      <c r="E13" s="41">
        <v>9583</v>
      </c>
      <c r="F13" s="42">
        <v>10885</v>
      </c>
      <c r="G13" s="39">
        <v>17356</v>
      </c>
      <c r="H13" s="43">
        <f t="shared" si="3"/>
        <v>0.3545470292742075</v>
      </c>
      <c r="I13" s="26"/>
      <c r="J13" s="24">
        <f t="shared" si="1"/>
        <v>19906</v>
      </c>
      <c r="K13" s="58">
        <f t="shared" si="4"/>
        <v>0.16599688203706911</v>
      </c>
      <c r="L13" s="58">
        <f t="shared" si="5"/>
        <v>0.18855014723713839</v>
      </c>
    </row>
    <row r="14" spans="1:12" ht="20.100000000000001" customHeight="1" x14ac:dyDescent="0.15"/>
    <row r="15" spans="1:12" ht="20.100000000000001" customHeight="1" x14ac:dyDescent="0.15"/>
    <row r="16" spans="1:12" ht="20.100000000000001" customHeight="1" x14ac:dyDescent="0.15"/>
    <row r="17" ht="20.100000000000001" customHeight="1" x14ac:dyDescent="0.15"/>
    <row r="18" ht="20.100000000000001" customHeight="1" x14ac:dyDescent="0.15"/>
    <row r="19" ht="20.100000000000001" customHeight="1" x14ac:dyDescent="0.15"/>
    <row r="20" ht="20.100000000000001" customHeight="1" x14ac:dyDescent="0.15"/>
    <row r="21" ht="20.100000000000001" customHeight="1" x14ac:dyDescent="0.15"/>
    <row r="22" ht="20.100000000000001" customHeight="1" x14ac:dyDescent="0.15"/>
    <row r="23" ht="20.100000000000001" customHeight="1" x14ac:dyDescent="0.15"/>
    <row r="24" ht="20.100000000000001" customHeight="1" x14ac:dyDescent="0.15"/>
    <row r="25" ht="20.100000000000001" customHeight="1" x14ac:dyDescent="0.15"/>
    <row r="26" ht="20.100000000000001" customHeight="1" x14ac:dyDescent="0.15"/>
    <row r="27" ht="20.100000000000001" customHeight="1" x14ac:dyDescent="0.15"/>
    <row r="28" ht="20.100000000000001" customHeight="1" x14ac:dyDescent="0.15"/>
    <row r="29" ht="20.100000000000001" customHeight="1" x14ac:dyDescent="0.15"/>
    <row r="30" ht="20.100000000000001" customHeight="1" x14ac:dyDescent="0.15"/>
    <row r="31" ht="20.100000000000001" customHeight="1" x14ac:dyDescent="0.15"/>
    <row r="32" ht="20.100000000000001" customHeight="1" x14ac:dyDescent="0.15"/>
    <row r="33" ht="20.100000000000001" customHeight="1" x14ac:dyDescent="0.15"/>
    <row r="34" ht="20.100000000000001" customHeight="1" x14ac:dyDescent="0.15"/>
    <row r="35" ht="20.100000000000001" customHeight="1" x14ac:dyDescent="0.15"/>
    <row r="36" ht="20.100000000000001" customHeight="1" x14ac:dyDescent="0.15"/>
    <row r="37" ht="20.100000000000001" customHeight="1" x14ac:dyDescent="0.15"/>
    <row r="38" ht="20.100000000000001" customHeight="1" x14ac:dyDescent="0.15"/>
    <row r="39" ht="20.100000000000001" customHeight="1" x14ac:dyDescent="0.15"/>
    <row r="40" ht="20.100000000000001" customHeight="1" x14ac:dyDescent="0.15"/>
    <row r="41" ht="20.100000000000001" customHeight="1" x14ac:dyDescent="0.15"/>
    <row r="42" ht="20.100000000000001" customHeight="1" x14ac:dyDescent="0.15"/>
    <row r="43" ht="20.100000000000001" customHeight="1" x14ac:dyDescent="0.15"/>
    <row r="44" ht="20.100000000000001" customHeight="1" x14ac:dyDescent="0.15"/>
    <row r="45" ht="20.100000000000001" customHeight="1" x14ac:dyDescent="0.15"/>
    <row r="46" ht="20.100000000000001" customHeight="1" x14ac:dyDescent="0.15"/>
    <row r="47" ht="20.100000000000001" customHeight="1" x14ac:dyDescent="0.15"/>
    <row r="48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ht="20.100000000000001" customHeight="1" x14ac:dyDescent="0.15"/>
    <row r="98" ht="20.100000000000001" customHeight="1" x14ac:dyDescent="0.15"/>
    <row r="99" ht="20.100000000000001" customHeight="1" x14ac:dyDescent="0.15"/>
    <row r="100" ht="20.100000000000001" customHeight="1" x14ac:dyDescent="0.15"/>
    <row r="101" ht="20.100000000000001" customHeight="1" x14ac:dyDescent="0.15"/>
    <row r="102" ht="20.100000000000001" customHeight="1" x14ac:dyDescent="0.15"/>
    <row r="103" ht="20.100000000000001" customHeight="1" x14ac:dyDescent="0.15"/>
    <row r="104" ht="20.100000000000001" customHeight="1" x14ac:dyDescent="0.15"/>
    <row r="105" ht="20.100000000000001" customHeight="1" x14ac:dyDescent="0.15"/>
    <row r="106" ht="20.100000000000001" customHeight="1" x14ac:dyDescent="0.15"/>
    <row r="107" ht="20.100000000000001" customHeight="1" x14ac:dyDescent="0.15"/>
    <row r="108" ht="20.100000000000001" customHeight="1" x14ac:dyDescent="0.15"/>
    <row r="109" ht="20.100000000000001" customHeight="1" x14ac:dyDescent="0.15"/>
    <row r="110" ht="20.100000000000001" customHeight="1" x14ac:dyDescent="0.15"/>
    <row r="111" ht="20.100000000000001" customHeight="1" x14ac:dyDescent="0.15"/>
    <row r="112" ht="20.100000000000001" customHeight="1" x14ac:dyDescent="0.15"/>
    <row r="113" ht="20.100000000000001" customHeight="1" x14ac:dyDescent="0.15"/>
    <row r="114" ht="20.100000000000001" customHeight="1" x14ac:dyDescent="0.15"/>
    <row r="115" ht="20.100000000000001" customHeight="1" x14ac:dyDescent="0.15"/>
    <row r="116" ht="20.100000000000001" customHeight="1" x14ac:dyDescent="0.15"/>
    <row r="117" ht="20.100000000000001" customHeight="1" x14ac:dyDescent="0.15"/>
    <row r="118" ht="20.100000000000001" customHeight="1" x14ac:dyDescent="0.15"/>
    <row r="119" ht="20.100000000000001" customHeight="1" x14ac:dyDescent="0.15"/>
    <row r="120" ht="20.100000000000001" customHeight="1" x14ac:dyDescent="0.15"/>
    <row r="121" ht="20.100000000000001" customHeight="1" x14ac:dyDescent="0.15"/>
    <row r="122" ht="20.100000000000001" customHeight="1" x14ac:dyDescent="0.15"/>
    <row r="123" ht="20.100000000000001" customHeight="1" x14ac:dyDescent="0.15"/>
    <row r="124" ht="20.100000000000001" customHeight="1" x14ac:dyDescent="0.15"/>
    <row r="125" ht="20.100000000000001" customHeight="1" x14ac:dyDescent="0.15"/>
    <row r="126" ht="20.100000000000001" customHeight="1" x14ac:dyDescent="0.15"/>
    <row r="127" ht="20.100000000000001" customHeight="1" x14ac:dyDescent="0.15"/>
    <row r="128" ht="20.100000000000001" customHeight="1" x14ac:dyDescent="0.15"/>
    <row r="129" ht="20.100000000000001" customHeight="1" x14ac:dyDescent="0.15"/>
    <row r="130" ht="20.100000000000001" customHeight="1" x14ac:dyDescent="0.15"/>
    <row r="131" ht="20.100000000000001" customHeight="1" x14ac:dyDescent="0.15"/>
    <row r="132" ht="20.100000000000001" customHeight="1" x14ac:dyDescent="0.15"/>
    <row r="133" ht="20.100000000000001" customHeight="1" x14ac:dyDescent="0.15"/>
    <row r="134" ht="20.100000000000001" customHeight="1" x14ac:dyDescent="0.15"/>
    <row r="135" ht="20.100000000000001" customHeight="1" x14ac:dyDescent="0.15"/>
    <row r="136" ht="20.100000000000001" customHeight="1" x14ac:dyDescent="0.15"/>
    <row r="137" ht="20.100000000000001" customHeight="1" x14ac:dyDescent="0.15"/>
  </sheetData>
  <mergeCells count="4">
    <mergeCell ref="C3:C4"/>
    <mergeCell ref="D3:D4"/>
    <mergeCell ref="G3:G4"/>
    <mergeCell ref="H3:H4"/>
  </mergeCells>
  <phoneticPr fontId="2"/>
  <pageMargins left="0.51181102362204722" right="0.51181102362204722" top="0.35433070866141736" bottom="0.35433070866141736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224"/>
  <sheetViews>
    <sheetView zoomScaleNormal="100" workbookViewId="0"/>
  </sheetViews>
  <sheetFormatPr defaultRowHeight="13.5" x14ac:dyDescent="0.15"/>
  <cols>
    <col min="1" max="1" width="2.625" style="14" customWidth="1"/>
    <col min="2" max="2" width="2.875" style="14" customWidth="1"/>
    <col min="3" max="3" width="12.75" style="14" customWidth="1"/>
    <col min="4" max="12" width="8.375" style="14" customWidth="1"/>
    <col min="13" max="13" width="2.625" style="14" customWidth="1"/>
    <col min="14" max="16384" width="9" style="14"/>
  </cols>
  <sheetData>
    <row r="1" spans="1:12" ht="20.100000000000001" customHeight="1" x14ac:dyDescent="0.15">
      <c r="A1" s="13" t="s">
        <v>43</v>
      </c>
      <c r="B1" s="13"/>
    </row>
    <row r="2" spans="1:12" ht="14.1" customHeight="1" x14ac:dyDescent="0.15">
      <c r="K2" s="44" t="s">
        <v>2</v>
      </c>
    </row>
    <row r="3" spans="1:12" ht="20.100000000000001" customHeight="1" x14ac:dyDescent="0.15">
      <c r="B3" s="120"/>
      <c r="C3" s="112"/>
      <c r="D3" s="113" t="s">
        <v>27</v>
      </c>
      <c r="E3" s="114" t="s">
        <v>28</v>
      </c>
      <c r="F3" s="114" t="s">
        <v>29</v>
      </c>
      <c r="G3" s="114" t="s">
        <v>30</v>
      </c>
      <c r="H3" s="114" t="s">
        <v>31</v>
      </c>
      <c r="I3" s="114" t="s">
        <v>32</v>
      </c>
      <c r="J3" s="113" t="s">
        <v>33</v>
      </c>
      <c r="K3" s="115" t="s">
        <v>34</v>
      </c>
      <c r="L3" s="116" t="s">
        <v>1</v>
      </c>
    </row>
    <row r="4" spans="1:12" ht="20.100000000000001" customHeight="1" x14ac:dyDescent="0.15">
      <c r="B4" s="190" t="s">
        <v>67</v>
      </c>
      <c r="C4" s="191"/>
      <c r="D4" s="45">
        <f>SUM(D5:D7)</f>
        <v>7363</v>
      </c>
      <c r="E4" s="46">
        <f t="shared" ref="E4:K4" si="0">SUM(E5:E7)</f>
        <v>5451</v>
      </c>
      <c r="F4" s="46">
        <f t="shared" si="0"/>
        <v>8739</v>
      </c>
      <c r="G4" s="46">
        <f t="shared" si="0"/>
        <v>5291</v>
      </c>
      <c r="H4" s="46">
        <f t="shared" si="0"/>
        <v>4424</v>
      </c>
      <c r="I4" s="46">
        <f t="shared" si="0"/>
        <v>5322</v>
      </c>
      <c r="J4" s="45">
        <f t="shared" si="0"/>
        <v>3099</v>
      </c>
      <c r="K4" s="47">
        <f t="shared" si="0"/>
        <v>39689</v>
      </c>
      <c r="L4" s="55">
        <f>K4/人口統計!D5</f>
        <v>0.1799799563756411</v>
      </c>
    </row>
    <row r="5" spans="1:12" ht="20.100000000000001" customHeight="1" x14ac:dyDescent="0.15">
      <c r="B5" s="117"/>
      <c r="C5" s="118" t="s">
        <v>15</v>
      </c>
      <c r="D5" s="48">
        <v>972</v>
      </c>
      <c r="E5" s="49">
        <v>839</v>
      </c>
      <c r="F5" s="49">
        <v>747</v>
      </c>
      <c r="G5" s="49">
        <v>641</v>
      </c>
      <c r="H5" s="49">
        <v>493</v>
      </c>
      <c r="I5" s="49">
        <v>518</v>
      </c>
      <c r="J5" s="48">
        <v>336</v>
      </c>
      <c r="K5" s="50">
        <f>SUM(D5:J5)</f>
        <v>4546</v>
      </c>
      <c r="L5" s="56">
        <f>K5/人口統計!D5</f>
        <v>2.0615003695826663E-2</v>
      </c>
    </row>
    <row r="6" spans="1:12" ht="20.100000000000001" customHeight="1" x14ac:dyDescent="0.15">
      <c r="B6" s="117"/>
      <c r="C6" s="118" t="s">
        <v>145</v>
      </c>
      <c r="D6" s="48">
        <v>3051</v>
      </c>
      <c r="E6" s="49">
        <v>2088</v>
      </c>
      <c r="F6" s="49">
        <v>2973</v>
      </c>
      <c r="G6" s="49">
        <v>1643</v>
      </c>
      <c r="H6" s="49">
        <v>1256</v>
      </c>
      <c r="I6" s="49">
        <v>1325</v>
      </c>
      <c r="J6" s="48">
        <v>794</v>
      </c>
      <c r="K6" s="50">
        <f>SUM(D6:J6)</f>
        <v>13130</v>
      </c>
      <c r="L6" s="56">
        <f>K6/人口統計!D5</f>
        <v>5.9541354713199317E-2</v>
      </c>
    </row>
    <row r="7" spans="1:12" ht="20.100000000000001" customHeight="1" x14ac:dyDescent="0.15">
      <c r="B7" s="117"/>
      <c r="C7" s="119" t="s">
        <v>144</v>
      </c>
      <c r="D7" s="51">
        <v>3340</v>
      </c>
      <c r="E7" s="52">
        <v>2524</v>
      </c>
      <c r="F7" s="52">
        <v>5019</v>
      </c>
      <c r="G7" s="52">
        <v>3007</v>
      </c>
      <c r="H7" s="52">
        <v>2675</v>
      </c>
      <c r="I7" s="52">
        <v>3479</v>
      </c>
      <c r="J7" s="51">
        <v>1969</v>
      </c>
      <c r="K7" s="53">
        <f>SUM(D7:J7)</f>
        <v>22013</v>
      </c>
      <c r="L7" s="57">
        <f>K7/人口統計!D5</f>
        <v>9.9823597966615121E-2</v>
      </c>
    </row>
    <row r="8" spans="1:12" ht="20.100000000000001" customHeight="1" thickBot="1" x14ac:dyDescent="0.2">
      <c r="B8" s="190" t="s">
        <v>68</v>
      </c>
      <c r="C8" s="191"/>
      <c r="D8" s="45">
        <v>80</v>
      </c>
      <c r="E8" s="46">
        <v>113</v>
      </c>
      <c r="F8" s="46">
        <v>76</v>
      </c>
      <c r="G8" s="46">
        <v>113</v>
      </c>
      <c r="H8" s="46">
        <v>81</v>
      </c>
      <c r="I8" s="46">
        <v>70</v>
      </c>
      <c r="J8" s="45">
        <v>61</v>
      </c>
      <c r="K8" s="47">
        <f>SUM(D8:J8)</f>
        <v>594</v>
      </c>
      <c r="L8" s="80"/>
    </row>
    <row r="9" spans="1:12" ht="20.100000000000001" customHeight="1" thickTop="1" x14ac:dyDescent="0.15">
      <c r="B9" s="192" t="s">
        <v>35</v>
      </c>
      <c r="C9" s="193"/>
      <c r="D9" s="35">
        <f>D4+D8</f>
        <v>7443</v>
      </c>
      <c r="E9" s="34">
        <f t="shared" ref="E9:K9" si="1">E4+E8</f>
        <v>5564</v>
      </c>
      <c r="F9" s="34">
        <f t="shared" si="1"/>
        <v>8815</v>
      </c>
      <c r="G9" s="34">
        <f t="shared" si="1"/>
        <v>5404</v>
      </c>
      <c r="H9" s="34">
        <f t="shared" si="1"/>
        <v>4505</v>
      </c>
      <c r="I9" s="34">
        <f t="shared" si="1"/>
        <v>5392</v>
      </c>
      <c r="J9" s="35">
        <f t="shared" si="1"/>
        <v>3160</v>
      </c>
      <c r="K9" s="54">
        <f t="shared" si="1"/>
        <v>40283</v>
      </c>
      <c r="L9" s="81"/>
    </row>
    <row r="10" spans="1:12" ht="20.100000000000001" customHeight="1" x14ac:dyDescent="0.15"/>
    <row r="11" spans="1:12" ht="20.100000000000001" customHeight="1" x14ac:dyDescent="0.15"/>
    <row r="12" spans="1:12" ht="20.100000000000001" customHeight="1" x14ac:dyDescent="0.15"/>
    <row r="13" spans="1:12" ht="20.100000000000001" customHeight="1" x14ac:dyDescent="0.15"/>
    <row r="14" spans="1:12" ht="20.100000000000001" customHeight="1" x14ac:dyDescent="0.15"/>
    <row r="15" spans="1:12" ht="20.100000000000001" customHeight="1" x14ac:dyDescent="0.15"/>
    <row r="16" spans="1:12" ht="20.100000000000001" customHeight="1" x14ac:dyDescent="0.15"/>
    <row r="17" spans="1:12" ht="20.100000000000001" customHeight="1" x14ac:dyDescent="0.15"/>
    <row r="18" spans="1:12" ht="20.100000000000001" customHeight="1" x14ac:dyDescent="0.15"/>
    <row r="19" spans="1:12" ht="20.100000000000001" customHeight="1" x14ac:dyDescent="0.15"/>
    <row r="20" spans="1:12" ht="20.100000000000001" customHeight="1" x14ac:dyDescent="0.15"/>
    <row r="21" spans="1:12" ht="20.100000000000001" customHeight="1" x14ac:dyDescent="0.15">
      <c r="A21" s="13" t="s">
        <v>42</v>
      </c>
    </row>
    <row r="22" spans="1:12" ht="14.1" customHeight="1" x14ac:dyDescent="0.15">
      <c r="K22" s="44" t="s">
        <v>2</v>
      </c>
    </row>
    <row r="23" spans="1:12" ht="20.100000000000001" customHeight="1" x14ac:dyDescent="0.15">
      <c r="B23" s="120"/>
      <c r="C23" s="112"/>
      <c r="D23" s="113" t="s">
        <v>27</v>
      </c>
      <c r="E23" s="114" t="s">
        <v>28</v>
      </c>
      <c r="F23" s="114" t="s">
        <v>29</v>
      </c>
      <c r="G23" s="114" t="s">
        <v>30</v>
      </c>
      <c r="H23" s="114" t="s">
        <v>31</v>
      </c>
      <c r="I23" s="114" t="s">
        <v>32</v>
      </c>
      <c r="J23" s="113" t="s">
        <v>33</v>
      </c>
      <c r="K23" s="115" t="s">
        <v>34</v>
      </c>
      <c r="L23" s="116" t="s">
        <v>1</v>
      </c>
    </row>
    <row r="24" spans="1:12" ht="20.100000000000001" customHeight="1" x14ac:dyDescent="0.15">
      <c r="B24" s="194" t="s">
        <v>18</v>
      </c>
      <c r="C24" s="195"/>
      <c r="D24" s="45">
        <v>1259</v>
      </c>
      <c r="E24" s="46">
        <v>943</v>
      </c>
      <c r="F24" s="46">
        <v>1320</v>
      </c>
      <c r="G24" s="46">
        <v>836</v>
      </c>
      <c r="H24" s="46">
        <v>658</v>
      </c>
      <c r="I24" s="46">
        <v>876</v>
      </c>
      <c r="J24" s="45">
        <v>549</v>
      </c>
      <c r="K24" s="47">
        <f>SUM(D24:J24)</f>
        <v>6441</v>
      </c>
      <c r="L24" s="55">
        <f>K24/人口統計!D6</f>
        <v>0.14208192707299319</v>
      </c>
    </row>
    <row r="25" spans="1:12" ht="20.100000000000001" customHeight="1" x14ac:dyDescent="0.15">
      <c r="B25" s="198" t="s">
        <v>44</v>
      </c>
      <c r="C25" s="199"/>
      <c r="D25" s="45">
        <v>1133</v>
      </c>
      <c r="E25" s="46">
        <v>1027</v>
      </c>
      <c r="F25" s="46">
        <v>1161</v>
      </c>
      <c r="G25" s="46">
        <v>756</v>
      </c>
      <c r="H25" s="46">
        <v>616</v>
      </c>
      <c r="I25" s="46">
        <v>657</v>
      </c>
      <c r="J25" s="45">
        <v>407</v>
      </c>
      <c r="K25" s="47">
        <f t="shared" ref="K25:K31" si="2">SUM(D25:J25)</f>
        <v>5757</v>
      </c>
      <c r="L25" s="55">
        <f>K25/人口統計!D7</f>
        <v>0.18820491026185884</v>
      </c>
    </row>
    <row r="26" spans="1:12" ht="20.100000000000001" customHeight="1" x14ac:dyDescent="0.15">
      <c r="B26" s="198" t="s">
        <v>45</v>
      </c>
      <c r="C26" s="199"/>
      <c r="D26" s="45">
        <v>792</v>
      </c>
      <c r="E26" s="46">
        <v>471</v>
      </c>
      <c r="F26" s="46">
        <v>860</v>
      </c>
      <c r="G26" s="46">
        <v>532</v>
      </c>
      <c r="H26" s="46">
        <v>438</v>
      </c>
      <c r="I26" s="46">
        <v>491</v>
      </c>
      <c r="J26" s="45">
        <v>288</v>
      </c>
      <c r="K26" s="47">
        <f t="shared" si="2"/>
        <v>3872</v>
      </c>
      <c r="L26" s="55">
        <f>K26/人口統計!D8</f>
        <v>0.20567300541803887</v>
      </c>
    </row>
    <row r="27" spans="1:12" ht="20.100000000000001" customHeight="1" x14ac:dyDescent="0.15">
      <c r="B27" s="198" t="s">
        <v>46</v>
      </c>
      <c r="C27" s="199"/>
      <c r="D27" s="45">
        <v>250</v>
      </c>
      <c r="E27" s="46">
        <v>169</v>
      </c>
      <c r="F27" s="46">
        <v>356</v>
      </c>
      <c r="G27" s="46">
        <v>213</v>
      </c>
      <c r="H27" s="46">
        <v>208</v>
      </c>
      <c r="I27" s="46">
        <v>209</v>
      </c>
      <c r="J27" s="45">
        <v>104</v>
      </c>
      <c r="K27" s="47">
        <f t="shared" si="2"/>
        <v>1509</v>
      </c>
      <c r="L27" s="55">
        <f>K27/人口統計!D9</f>
        <v>0.1529340224992399</v>
      </c>
    </row>
    <row r="28" spans="1:12" ht="20.100000000000001" customHeight="1" x14ac:dyDescent="0.15">
      <c r="B28" s="198" t="s">
        <v>47</v>
      </c>
      <c r="C28" s="199"/>
      <c r="D28" s="45">
        <v>339</v>
      </c>
      <c r="E28" s="46">
        <v>268</v>
      </c>
      <c r="F28" s="46">
        <v>510</v>
      </c>
      <c r="G28" s="46">
        <v>333</v>
      </c>
      <c r="H28" s="46">
        <v>284</v>
      </c>
      <c r="I28" s="46">
        <v>361</v>
      </c>
      <c r="J28" s="45">
        <v>198</v>
      </c>
      <c r="K28" s="47">
        <f t="shared" si="2"/>
        <v>2293</v>
      </c>
      <c r="L28" s="55">
        <f>K28/人口統計!D10</f>
        <v>0.15860828664314866</v>
      </c>
    </row>
    <row r="29" spans="1:12" ht="20.100000000000001" customHeight="1" x14ac:dyDescent="0.15">
      <c r="B29" s="198" t="s">
        <v>48</v>
      </c>
      <c r="C29" s="199"/>
      <c r="D29" s="45">
        <v>828</v>
      </c>
      <c r="E29" s="46">
        <v>660</v>
      </c>
      <c r="F29" s="46">
        <v>1455</v>
      </c>
      <c r="G29" s="46">
        <v>711</v>
      </c>
      <c r="H29" s="46">
        <v>611</v>
      </c>
      <c r="I29" s="46">
        <v>745</v>
      </c>
      <c r="J29" s="45">
        <v>436</v>
      </c>
      <c r="K29" s="47">
        <f t="shared" si="2"/>
        <v>5446</v>
      </c>
      <c r="L29" s="55">
        <f>K29/人口統計!D11</f>
        <v>0.17314173078145864</v>
      </c>
    </row>
    <row r="30" spans="1:12" ht="20.100000000000001" customHeight="1" x14ac:dyDescent="0.15">
      <c r="B30" s="198" t="s">
        <v>49</v>
      </c>
      <c r="C30" s="199"/>
      <c r="D30" s="45">
        <v>2307</v>
      </c>
      <c r="E30" s="46">
        <v>1548</v>
      </c>
      <c r="F30" s="46">
        <v>2201</v>
      </c>
      <c r="G30" s="46">
        <v>1429</v>
      </c>
      <c r="H30" s="46">
        <v>1246</v>
      </c>
      <c r="I30" s="46">
        <v>1419</v>
      </c>
      <c r="J30" s="45">
        <v>759</v>
      </c>
      <c r="K30" s="47">
        <f t="shared" si="2"/>
        <v>10909</v>
      </c>
      <c r="L30" s="55">
        <f>K30/人口統計!D12</f>
        <v>0.22027258960121152</v>
      </c>
    </row>
    <row r="31" spans="1:12" ht="20.100000000000001" customHeight="1" thickBot="1" x14ac:dyDescent="0.2">
      <c r="B31" s="194" t="s">
        <v>25</v>
      </c>
      <c r="C31" s="195"/>
      <c r="D31" s="45">
        <v>455</v>
      </c>
      <c r="E31" s="46">
        <v>365</v>
      </c>
      <c r="F31" s="46">
        <v>876</v>
      </c>
      <c r="G31" s="46">
        <v>481</v>
      </c>
      <c r="H31" s="46">
        <v>363</v>
      </c>
      <c r="I31" s="46">
        <v>564</v>
      </c>
      <c r="J31" s="45">
        <v>358</v>
      </c>
      <c r="K31" s="47">
        <f t="shared" si="2"/>
        <v>3462</v>
      </c>
      <c r="L31" s="59">
        <f>K31/人口統計!D13</f>
        <v>0.1691420754348251</v>
      </c>
    </row>
    <row r="32" spans="1:12" ht="20.100000000000001" customHeight="1" thickTop="1" x14ac:dyDescent="0.15">
      <c r="B32" s="196" t="s">
        <v>50</v>
      </c>
      <c r="C32" s="197"/>
      <c r="D32" s="35">
        <f>SUM(D24:D31)</f>
        <v>7363</v>
      </c>
      <c r="E32" s="34">
        <f t="shared" ref="E32:J32" si="3">SUM(E24:E31)</f>
        <v>5451</v>
      </c>
      <c r="F32" s="34">
        <f t="shared" si="3"/>
        <v>8739</v>
      </c>
      <c r="G32" s="34">
        <f t="shared" si="3"/>
        <v>5291</v>
      </c>
      <c r="H32" s="34">
        <f t="shared" si="3"/>
        <v>4424</v>
      </c>
      <c r="I32" s="34">
        <f t="shared" si="3"/>
        <v>5322</v>
      </c>
      <c r="J32" s="35">
        <f t="shared" si="3"/>
        <v>3099</v>
      </c>
      <c r="K32" s="54">
        <f>SUM(K24:K31)</f>
        <v>39689</v>
      </c>
      <c r="L32" s="60">
        <f>K32/人口統計!D5</f>
        <v>0.1799799563756411</v>
      </c>
    </row>
    <row r="33" spans="3:3" ht="20.100000000000001" customHeight="1" x14ac:dyDescent="0.15">
      <c r="C33" s="14" t="s">
        <v>51</v>
      </c>
    </row>
    <row r="34" spans="3:3" ht="20.100000000000001" customHeight="1" x14ac:dyDescent="0.15"/>
    <row r="35" spans="3:3" ht="20.100000000000001" customHeight="1" x14ac:dyDescent="0.15"/>
    <row r="36" spans="3:3" ht="20.100000000000001" customHeight="1" x14ac:dyDescent="0.15"/>
    <row r="37" spans="3:3" ht="20.100000000000001" customHeight="1" x14ac:dyDescent="0.15"/>
    <row r="38" spans="3:3" ht="20.100000000000001" customHeight="1" x14ac:dyDescent="0.15"/>
    <row r="39" spans="3:3" ht="20.100000000000001" customHeight="1" x14ac:dyDescent="0.15"/>
    <row r="40" spans="3:3" ht="20.100000000000001" customHeight="1" x14ac:dyDescent="0.15"/>
    <row r="41" spans="3:3" ht="20.100000000000001" customHeight="1" x14ac:dyDescent="0.15"/>
    <row r="42" spans="3:3" ht="20.100000000000001" customHeight="1" x14ac:dyDescent="0.15"/>
    <row r="43" spans="3:3" ht="20.100000000000001" customHeight="1" x14ac:dyDescent="0.15"/>
    <row r="44" spans="3:3" ht="20.100000000000001" customHeight="1" x14ac:dyDescent="0.15"/>
    <row r="45" spans="3:3" ht="20.100000000000001" customHeight="1" x14ac:dyDescent="0.15"/>
    <row r="46" spans="3:3" ht="20.100000000000001" customHeight="1" x14ac:dyDescent="0.15"/>
    <row r="47" spans="3:3" ht="20.100000000000001" customHeight="1" x14ac:dyDescent="0.15"/>
    <row r="48" spans="3:3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ht="20.100000000000001" customHeight="1" x14ac:dyDescent="0.15"/>
    <row r="98" ht="20.100000000000001" customHeight="1" x14ac:dyDescent="0.15"/>
    <row r="99" ht="20.100000000000001" customHeight="1" x14ac:dyDescent="0.15"/>
    <row r="100" ht="20.100000000000001" customHeight="1" x14ac:dyDescent="0.15"/>
    <row r="101" ht="20.100000000000001" customHeight="1" x14ac:dyDescent="0.15"/>
    <row r="102" ht="20.100000000000001" customHeight="1" x14ac:dyDescent="0.15"/>
    <row r="103" ht="20.100000000000001" customHeight="1" x14ac:dyDescent="0.15"/>
    <row r="104" ht="20.100000000000001" customHeight="1" x14ac:dyDescent="0.15"/>
    <row r="105" ht="20.100000000000001" customHeight="1" x14ac:dyDescent="0.15"/>
    <row r="106" ht="20.100000000000001" customHeight="1" x14ac:dyDescent="0.15"/>
    <row r="107" ht="20.100000000000001" customHeight="1" x14ac:dyDescent="0.15"/>
    <row r="108" ht="20.100000000000001" customHeight="1" x14ac:dyDescent="0.15"/>
    <row r="109" ht="20.100000000000001" customHeight="1" x14ac:dyDescent="0.15"/>
    <row r="110" ht="20.100000000000001" customHeight="1" x14ac:dyDescent="0.15"/>
    <row r="111" ht="20.100000000000001" customHeight="1" x14ac:dyDescent="0.15"/>
    <row r="112" ht="20.100000000000001" customHeight="1" x14ac:dyDescent="0.15"/>
    <row r="113" ht="20.100000000000001" customHeight="1" x14ac:dyDescent="0.15"/>
    <row r="114" ht="20.100000000000001" customHeight="1" x14ac:dyDescent="0.15"/>
    <row r="115" ht="20.100000000000001" customHeight="1" x14ac:dyDescent="0.15"/>
    <row r="116" ht="20.100000000000001" customHeight="1" x14ac:dyDescent="0.15"/>
    <row r="117" ht="20.100000000000001" customHeight="1" x14ac:dyDescent="0.15"/>
    <row r="118" ht="20.100000000000001" customHeight="1" x14ac:dyDescent="0.15"/>
    <row r="119" ht="20.100000000000001" customHeight="1" x14ac:dyDescent="0.15"/>
    <row r="120" ht="20.100000000000001" customHeight="1" x14ac:dyDescent="0.15"/>
    <row r="121" ht="20.100000000000001" customHeight="1" x14ac:dyDescent="0.15"/>
    <row r="122" ht="20.100000000000001" customHeight="1" x14ac:dyDescent="0.15"/>
    <row r="123" ht="20.100000000000001" customHeight="1" x14ac:dyDescent="0.15"/>
    <row r="124" ht="20.100000000000001" customHeight="1" x14ac:dyDescent="0.15"/>
    <row r="125" ht="20.100000000000001" customHeight="1" x14ac:dyDescent="0.15"/>
    <row r="126" ht="20.100000000000001" customHeight="1" x14ac:dyDescent="0.15"/>
    <row r="127" ht="20.100000000000001" customHeight="1" x14ac:dyDescent="0.15"/>
    <row r="128" ht="20.100000000000001" customHeight="1" x14ac:dyDescent="0.15"/>
    <row r="129" ht="20.100000000000001" customHeight="1" x14ac:dyDescent="0.15"/>
    <row r="130" ht="20.100000000000001" customHeight="1" x14ac:dyDescent="0.15"/>
    <row r="131" ht="20.100000000000001" customHeight="1" x14ac:dyDescent="0.15"/>
    <row r="132" ht="20.100000000000001" customHeight="1" x14ac:dyDescent="0.15"/>
    <row r="133" ht="20.100000000000001" customHeight="1" x14ac:dyDescent="0.15"/>
    <row r="134" ht="20.100000000000001" customHeight="1" x14ac:dyDescent="0.15"/>
    <row r="135" ht="20.100000000000001" customHeight="1" x14ac:dyDescent="0.15"/>
    <row r="136" ht="20.100000000000001" customHeight="1" x14ac:dyDescent="0.15"/>
    <row r="137" ht="20.100000000000001" customHeight="1" x14ac:dyDescent="0.15"/>
    <row r="138" ht="20.100000000000001" customHeight="1" x14ac:dyDescent="0.15"/>
    <row r="139" ht="20.100000000000001" customHeight="1" x14ac:dyDescent="0.15"/>
    <row r="140" ht="20.100000000000001" customHeight="1" x14ac:dyDescent="0.15"/>
    <row r="141" ht="20.100000000000001" customHeight="1" x14ac:dyDescent="0.15"/>
    <row r="142" ht="20.100000000000001" customHeight="1" x14ac:dyDescent="0.15"/>
    <row r="143" ht="20.100000000000001" customHeight="1" x14ac:dyDescent="0.15"/>
    <row r="144" ht="20.100000000000001" customHeight="1" x14ac:dyDescent="0.15"/>
    <row r="145" ht="20.100000000000001" customHeight="1" x14ac:dyDescent="0.15"/>
    <row r="146" ht="20.100000000000001" customHeight="1" x14ac:dyDescent="0.15"/>
    <row r="147" ht="20.100000000000001" customHeight="1" x14ac:dyDescent="0.15"/>
    <row r="148" ht="20.100000000000001" customHeight="1" x14ac:dyDescent="0.15"/>
    <row r="149" ht="20.100000000000001" customHeight="1" x14ac:dyDescent="0.15"/>
    <row r="150" ht="20.100000000000001" customHeight="1" x14ac:dyDescent="0.15"/>
    <row r="151" ht="20.100000000000001" customHeight="1" x14ac:dyDescent="0.15"/>
    <row r="152" ht="20.100000000000001" customHeight="1" x14ac:dyDescent="0.15"/>
    <row r="153" ht="20.100000000000001" customHeight="1" x14ac:dyDescent="0.15"/>
    <row r="154" ht="20.100000000000001" customHeight="1" x14ac:dyDescent="0.15"/>
    <row r="155" ht="20.100000000000001" customHeight="1" x14ac:dyDescent="0.15"/>
    <row r="156" ht="20.100000000000001" customHeight="1" x14ac:dyDescent="0.15"/>
    <row r="157" ht="20.100000000000001" customHeight="1" x14ac:dyDescent="0.15"/>
    <row r="158" ht="20.100000000000001" customHeight="1" x14ac:dyDescent="0.15"/>
    <row r="159" ht="20.100000000000001" customHeight="1" x14ac:dyDescent="0.15"/>
    <row r="160" ht="20.100000000000001" customHeight="1" x14ac:dyDescent="0.15"/>
    <row r="161" ht="20.100000000000001" customHeight="1" x14ac:dyDescent="0.15"/>
    <row r="162" ht="20.100000000000001" customHeight="1" x14ac:dyDescent="0.15"/>
    <row r="163" ht="20.100000000000001" customHeight="1" x14ac:dyDescent="0.15"/>
    <row r="164" ht="20.100000000000001" customHeight="1" x14ac:dyDescent="0.15"/>
    <row r="165" ht="20.100000000000001" customHeight="1" x14ac:dyDescent="0.15"/>
    <row r="166" ht="20.100000000000001" customHeight="1" x14ac:dyDescent="0.15"/>
    <row r="167" ht="20.100000000000001" customHeight="1" x14ac:dyDescent="0.15"/>
    <row r="168" ht="20.100000000000001" customHeight="1" x14ac:dyDescent="0.15"/>
    <row r="169" ht="20.100000000000001" customHeight="1" x14ac:dyDescent="0.15"/>
    <row r="170" ht="20.100000000000001" customHeight="1" x14ac:dyDescent="0.15"/>
    <row r="171" ht="20.100000000000001" customHeight="1" x14ac:dyDescent="0.15"/>
    <row r="172" ht="20.100000000000001" customHeight="1" x14ac:dyDescent="0.15"/>
    <row r="173" ht="20.100000000000001" customHeight="1" x14ac:dyDescent="0.15"/>
    <row r="174" ht="20.100000000000001" customHeight="1" x14ac:dyDescent="0.15"/>
    <row r="175" ht="20.100000000000001" customHeight="1" x14ac:dyDescent="0.15"/>
    <row r="176" ht="20.100000000000001" customHeight="1" x14ac:dyDescent="0.15"/>
    <row r="177" ht="20.100000000000001" customHeight="1" x14ac:dyDescent="0.15"/>
    <row r="178" ht="20.100000000000001" customHeight="1" x14ac:dyDescent="0.15"/>
    <row r="179" ht="20.100000000000001" customHeight="1" x14ac:dyDescent="0.15"/>
    <row r="180" ht="20.100000000000001" customHeight="1" x14ac:dyDescent="0.15"/>
    <row r="181" ht="20.100000000000001" customHeight="1" x14ac:dyDescent="0.15"/>
    <row r="182" ht="20.100000000000001" customHeight="1" x14ac:dyDescent="0.15"/>
    <row r="183" ht="20.100000000000001" customHeight="1" x14ac:dyDescent="0.15"/>
    <row r="184" ht="20.100000000000001" customHeight="1" x14ac:dyDescent="0.15"/>
    <row r="185" ht="20.100000000000001" customHeight="1" x14ac:dyDescent="0.15"/>
    <row r="186" ht="20.100000000000001" customHeight="1" x14ac:dyDescent="0.15"/>
    <row r="187" ht="20.100000000000001" customHeight="1" x14ac:dyDescent="0.15"/>
    <row r="188" ht="20.100000000000001" customHeight="1" x14ac:dyDescent="0.15"/>
    <row r="189" ht="20.100000000000001" customHeight="1" x14ac:dyDescent="0.15"/>
    <row r="190" ht="20.100000000000001" customHeight="1" x14ac:dyDescent="0.15"/>
    <row r="191" ht="20.100000000000001" customHeight="1" x14ac:dyDescent="0.15"/>
    <row r="192" ht="20.100000000000001" customHeight="1" x14ac:dyDescent="0.15"/>
    <row r="193" ht="20.100000000000001" customHeight="1" x14ac:dyDescent="0.15"/>
    <row r="194" ht="20.100000000000001" customHeight="1" x14ac:dyDescent="0.15"/>
    <row r="195" ht="20.100000000000001" customHeight="1" x14ac:dyDescent="0.15"/>
    <row r="196" ht="20.100000000000001" customHeight="1" x14ac:dyDescent="0.15"/>
    <row r="197" ht="20.100000000000001" customHeight="1" x14ac:dyDescent="0.15"/>
    <row r="198" ht="20.100000000000001" customHeight="1" x14ac:dyDescent="0.15"/>
    <row r="199" ht="20.100000000000001" customHeight="1" x14ac:dyDescent="0.15"/>
    <row r="200" ht="20.100000000000001" customHeight="1" x14ac:dyDescent="0.15"/>
    <row r="201" ht="20.100000000000001" customHeight="1" x14ac:dyDescent="0.15"/>
    <row r="202" ht="20.100000000000001" customHeight="1" x14ac:dyDescent="0.15"/>
    <row r="203" ht="20.100000000000001" customHeight="1" x14ac:dyDescent="0.15"/>
    <row r="204" ht="20.100000000000001" customHeight="1" x14ac:dyDescent="0.15"/>
    <row r="205" ht="20.100000000000001" customHeight="1" x14ac:dyDescent="0.15"/>
    <row r="206" ht="20.100000000000001" customHeight="1" x14ac:dyDescent="0.15"/>
    <row r="207" ht="20.100000000000001" customHeight="1" x14ac:dyDescent="0.15"/>
    <row r="208" ht="20.100000000000001" customHeight="1" x14ac:dyDescent="0.15"/>
    <row r="209" ht="20.100000000000001" customHeight="1" x14ac:dyDescent="0.15"/>
    <row r="210" ht="20.100000000000001" customHeight="1" x14ac:dyDescent="0.15"/>
    <row r="211" ht="20.100000000000001" customHeight="1" x14ac:dyDescent="0.15"/>
    <row r="212" ht="20.100000000000001" customHeight="1" x14ac:dyDescent="0.15"/>
    <row r="213" ht="20.100000000000001" customHeight="1" x14ac:dyDescent="0.15"/>
    <row r="214" ht="20.100000000000001" customHeight="1" x14ac:dyDescent="0.15"/>
    <row r="215" ht="20.100000000000001" customHeight="1" x14ac:dyDescent="0.15"/>
    <row r="216" ht="20.100000000000001" customHeight="1" x14ac:dyDescent="0.15"/>
    <row r="217" ht="20.100000000000001" customHeight="1" x14ac:dyDescent="0.15"/>
    <row r="218" ht="20.100000000000001" customHeight="1" x14ac:dyDescent="0.15"/>
    <row r="219" ht="20.100000000000001" customHeight="1" x14ac:dyDescent="0.15"/>
    <row r="220" ht="20.100000000000001" customHeight="1" x14ac:dyDescent="0.15"/>
    <row r="221" ht="20.100000000000001" customHeight="1" x14ac:dyDescent="0.15"/>
    <row r="222" ht="20.100000000000001" customHeight="1" x14ac:dyDescent="0.15"/>
    <row r="223" ht="20.100000000000001" customHeight="1" x14ac:dyDescent="0.15"/>
    <row r="224" ht="20.100000000000001" customHeight="1" x14ac:dyDescent="0.15"/>
  </sheetData>
  <mergeCells count="12">
    <mergeCell ref="B32:C32"/>
    <mergeCell ref="B25:C25"/>
    <mergeCell ref="B26:C26"/>
    <mergeCell ref="B27:C27"/>
    <mergeCell ref="B28:C28"/>
    <mergeCell ref="B29:C29"/>
    <mergeCell ref="B30:C30"/>
    <mergeCell ref="B4:C4"/>
    <mergeCell ref="B8:C8"/>
    <mergeCell ref="B9:C9"/>
    <mergeCell ref="B24:C24"/>
    <mergeCell ref="B31:C31"/>
  </mergeCells>
  <phoneticPr fontId="2"/>
  <pageMargins left="0.51181102362204722" right="0.51181102362204722" top="0.35433070866141736" bottom="0.35433070866141736" header="0.31496062992125984" footer="0.31496062992125984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S109"/>
  <sheetViews>
    <sheetView zoomScaleNormal="100" workbookViewId="0"/>
  </sheetViews>
  <sheetFormatPr defaultRowHeight="13.5" x14ac:dyDescent="0.15"/>
  <cols>
    <col min="1" max="1" width="2.5" style="14" customWidth="1"/>
    <col min="2" max="2" width="2.625" style="14" customWidth="1"/>
    <col min="3" max="3" width="16.875" style="14" customWidth="1"/>
    <col min="4" max="11" width="10.125" style="14" customWidth="1"/>
    <col min="12" max="19" width="8.625" style="14" customWidth="1"/>
    <col min="20" max="20" width="9.625" style="14" customWidth="1"/>
    <col min="21" max="21" width="8.625" style="14" customWidth="1"/>
    <col min="22" max="22" width="9.125" style="14" bestFit="1" customWidth="1"/>
    <col min="23" max="23" width="11" style="14" bestFit="1" customWidth="1"/>
    <col min="24" max="16384" width="9" style="14"/>
  </cols>
  <sheetData>
    <row r="1" spans="1:19" ht="20.100000000000001" customHeight="1" x14ac:dyDescent="0.15">
      <c r="A1" s="106" t="s">
        <v>53</v>
      </c>
    </row>
    <row r="2" spans="1:19" ht="20.100000000000001" customHeight="1" x14ac:dyDescent="0.15"/>
    <row r="3" spans="1:19" ht="20.100000000000001" customHeight="1" thickBot="1" x14ac:dyDescent="0.2">
      <c r="B3" s="200"/>
      <c r="C3" s="200"/>
      <c r="D3" s="200" t="s">
        <v>122</v>
      </c>
      <c r="E3" s="200"/>
      <c r="F3" s="200" t="s">
        <v>123</v>
      </c>
      <c r="G3" s="200"/>
      <c r="H3" s="200" t="s">
        <v>124</v>
      </c>
      <c r="I3" s="200"/>
      <c r="J3" s="200" t="s">
        <v>125</v>
      </c>
      <c r="K3" s="200"/>
      <c r="N3" s="109" t="s">
        <v>101</v>
      </c>
      <c r="O3" s="110"/>
      <c r="P3" s="111"/>
      <c r="Q3" s="61" t="s">
        <v>102</v>
      </c>
      <c r="R3" s="90" t="s">
        <v>103</v>
      </c>
      <c r="S3" s="90" t="s">
        <v>104</v>
      </c>
    </row>
    <row r="4" spans="1:19" ht="33" customHeight="1" thickTop="1" thickBot="1" x14ac:dyDescent="0.2">
      <c r="B4" s="201"/>
      <c r="C4" s="201"/>
      <c r="D4" s="145" t="s">
        <v>127</v>
      </c>
      <c r="E4" s="146" t="s">
        <v>128</v>
      </c>
      <c r="F4" s="147" t="s">
        <v>127</v>
      </c>
      <c r="G4" s="148" t="s">
        <v>128</v>
      </c>
      <c r="H4" s="145" t="s">
        <v>127</v>
      </c>
      <c r="I4" s="146" t="s">
        <v>128</v>
      </c>
      <c r="J4" s="147" t="s">
        <v>127</v>
      </c>
      <c r="K4" s="148" t="s">
        <v>128</v>
      </c>
      <c r="N4" s="140"/>
      <c r="O4" s="85"/>
      <c r="P4" s="141"/>
      <c r="Q4" s="142"/>
      <c r="R4" s="143"/>
      <c r="S4" s="143"/>
    </row>
    <row r="5" spans="1:19" ht="20.100000000000001" customHeight="1" thickTop="1" x14ac:dyDescent="0.15">
      <c r="B5" s="204" t="s">
        <v>114</v>
      </c>
      <c r="C5" s="204"/>
      <c r="D5" s="150">
        <v>5528</v>
      </c>
      <c r="E5" s="149">
        <v>318759.32999999996</v>
      </c>
      <c r="F5" s="151">
        <v>1727</v>
      </c>
      <c r="G5" s="152">
        <v>33978.01999999999</v>
      </c>
      <c r="H5" s="150">
        <v>543</v>
      </c>
      <c r="I5" s="149">
        <v>118190.21000000002</v>
      </c>
      <c r="J5" s="151">
        <v>1048</v>
      </c>
      <c r="K5" s="152">
        <v>336593.24</v>
      </c>
      <c r="M5" s="162">
        <f>Q5+Q7</f>
        <v>40142</v>
      </c>
      <c r="N5" s="121" t="s">
        <v>108</v>
      </c>
      <c r="O5" s="122"/>
      <c r="P5" s="134"/>
      <c r="Q5" s="123">
        <v>31789</v>
      </c>
      <c r="R5" s="124">
        <v>2030128.0199999998</v>
      </c>
      <c r="S5" s="124">
        <f>R5/Q5*100</f>
        <v>6386.2594608197796</v>
      </c>
    </row>
    <row r="6" spans="1:19" ht="20.100000000000001" customHeight="1" x14ac:dyDescent="0.15">
      <c r="B6" s="202" t="s">
        <v>115</v>
      </c>
      <c r="C6" s="202"/>
      <c r="D6" s="153">
        <v>4685</v>
      </c>
      <c r="E6" s="154">
        <v>303941.68</v>
      </c>
      <c r="F6" s="155">
        <v>1465</v>
      </c>
      <c r="G6" s="156">
        <v>27662.320000000003</v>
      </c>
      <c r="H6" s="153">
        <v>475</v>
      </c>
      <c r="I6" s="154">
        <v>99390.47</v>
      </c>
      <c r="J6" s="155">
        <v>890</v>
      </c>
      <c r="K6" s="156">
        <v>267010.07</v>
      </c>
      <c r="M6" s="58"/>
      <c r="N6" s="125"/>
      <c r="O6" s="94" t="s">
        <v>105</v>
      </c>
      <c r="P6" s="107"/>
      <c r="Q6" s="98">
        <f>Q5/Q$13</f>
        <v>0.61906523855890949</v>
      </c>
      <c r="R6" s="99">
        <f>R5/R$13</f>
        <v>0.39060950912477843</v>
      </c>
      <c r="S6" s="100" t="s">
        <v>107</v>
      </c>
    </row>
    <row r="7" spans="1:19" ht="20.100000000000001" customHeight="1" x14ac:dyDescent="0.15">
      <c r="B7" s="202" t="s">
        <v>116</v>
      </c>
      <c r="C7" s="202"/>
      <c r="D7" s="153">
        <v>2893</v>
      </c>
      <c r="E7" s="154">
        <v>189754.22999999998</v>
      </c>
      <c r="F7" s="155">
        <v>962</v>
      </c>
      <c r="G7" s="156">
        <v>18627.329999999998</v>
      </c>
      <c r="H7" s="153">
        <v>531</v>
      </c>
      <c r="I7" s="154">
        <v>118604.06999999998</v>
      </c>
      <c r="J7" s="155">
        <v>658</v>
      </c>
      <c r="K7" s="156">
        <v>206523.84999999998</v>
      </c>
      <c r="M7" s="58"/>
      <c r="N7" s="126" t="s">
        <v>109</v>
      </c>
      <c r="O7" s="127"/>
      <c r="P7" s="135"/>
      <c r="Q7" s="128">
        <v>8353</v>
      </c>
      <c r="R7" s="129">
        <v>161729.59000000005</v>
      </c>
      <c r="S7" s="129">
        <f>R7/Q7*100</f>
        <v>1936.1856817909738</v>
      </c>
    </row>
    <row r="8" spans="1:19" ht="20.100000000000001" customHeight="1" x14ac:dyDescent="0.15">
      <c r="B8" s="202" t="s">
        <v>117</v>
      </c>
      <c r="C8" s="202"/>
      <c r="D8" s="153">
        <v>1064</v>
      </c>
      <c r="E8" s="154">
        <v>68944.510000000009</v>
      </c>
      <c r="F8" s="155">
        <v>298</v>
      </c>
      <c r="G8" s="156">
        <v>5807.29</v>
      </c>
      <c r="H8" s="153">
        <v>80</v>
      </c>
      <c r="I8" s="154">
        <v>16157.769999999999</v>
      </c>
      <c r="J8" s="155">
        <v>355</v>
      </c>
      <c r="K8" s="156">
        <v>106554.15999999999</v>
      </c>
      <c r="L8" s="89"/>
      <c r="M8" s="88"/>
      <c r="N8" s="130"/>
      <c r="O8" s="94" t="s">
        <v>105</v>
      </c>
      <c r="P8" s="107"/>
      <c r="Q8" s="98">
        <f>Q7/Q$13</f>
        <v>0.16266796494644595</v>
      </c>
      <c r="R8" s="99">
        <f>R7/R$13</f>
        <v>3.1117799044442382E-2</v>
      </c>
      <c r="S8" s="100" t="s">
        <v>106</v>
      </c>
    </row>
    <row r="9" spans="1:19" ht="20.100000000000001" customHeight="1" x14ac:dyDescent="0.15">
      <c r="B9" s="202" t="s">
        <v>118</v>
      </c>
      <c r="C9" s="202"/>
      <c r="D9" s="153">
        <v>1854</v>
      </c>
      <c r="E9" s="154">
        <v>126185.90999999997</v>
      </c>
      <c r="F9" s="155">
        <v>453</v>
      </c>
      <c r="G9" s="156">
        <v>9743.2400000000016</v>
      </c>
      <c r="H9" s="153">
        <v>339</v>
      </c>
      <c r="I9" s="154">
        <v>66744.340000000011</v>
      </c>
      <c r="J9" s="155">
        <v>407</v>
      </c>
      <c r="K9" s="156">
        <v>121478.65</v>
      </c>
      <c r="L9" s="89"/>
      <c r="M9" s="88"/>
      <c r="N9" s="126" t="s">
        <v>110</v>
      </c>
      <c r="O9" s="127"/>
      <c r="P9" s="135"/>
      <c r="Q9" s="128">
        <v>4308</v>
      </c>
      <c r="R9" s="129">
        <v>928857.85</v>
      </c>
      <c r="S9" s="129">
        <f>R9/Q9*100</f>
        <v>21561.231429897864</v>
      </c>
    </row>
    <row r="10" spans="1:19" ht="20.100000000000001" customHeight="1" x14ac:dyDescent="0.15">
      <c r="B10" s="202" t="s">
        <v>119</v>
      </c>
      <c r="C10" s="202"/>
      <c r="D10" s="153">
        <v>4039</v>
      </c>
      <c r="E10" s="154">
        <v>276658.46999999991</v>
      </c>
      <c r="F10" s="155">
        <v>718</v>
      </c>
      <c r="G10" s="156">
        <v>15540.760000000002</v>
      </c>
      <c r="H10" s="153">
        <v>588</v>
      </c>
      <c r="I10" s="154">
        <v>135483.47999999998</v>
      </c>
      <c r="J10" s="155">
        <v>993</v>
      </c>
      <c r="K10" s="156">
        <v>305026.93</v>
      </c>
      <c r="L10" s="89"/>
      <c r="M10" s="88"/>
      <c r="N10" s="95"/>
      <c r="O10" s="94" t="s">
        <v>105</v>
      </c>
      <c r="P10" s="107"/>
      <c r="Q10" s="98">
        <f>Q9/Q$13</f>
        <v>8.3894839337877308E-2</v>
      </c>
      <c r="R10" s="99">
        <f>R9/R$13</f>
        <v>0.17871814253132526</v>
      </c>
      <c r="S10" s="100" t="s">
        <v>106</v>
      </c>
    </row>
    <row r="11" spans="1:19" ht="20.100000000000001" customHeight="1" x14ac:dyDescent="0.15">
      <c r="B11" s="202" t="s">
        <v>120</v>
      </c>
      <c r="C11" s="202"/>
      <c r="D11" s="153">
        <v>8851</v>
      </c>
      <c r="E11" s="154">
        <v>553550.69000000006</v>
      </c>
      <c r="F11" s="155">
        <v>2096</v>
      </c>
      <c r="G11" s="156">
        <v>36908.519999999997</v>
      </c>
      <c r="H11" s="153">
        <v>1422</v>
      </c>
      <c r="I11" s="154">
        <v>308975.73000000004</v>
      </c>
      <c r="J11" s="155">
        <v>1756</v>
      </c>
      <c r="K11" s="156">
        <v>498239.65999999992</v>
      </c>
      <c r="L11" s="89"/>
      <c r="M11" s="88"/>
      <c r="N11" s="126" t="s">
        <v>111</v>
      </c>
      <c r="O11" s="127"/>
      <c r="P11" s="135"/>
      <c r="Q11" s="101">
        <v>6900</v>
      </c>
      <c r="R11" s="102">
        <v>2076618.38</v>
      </c>
      <c r="S11" s="102">
        <f>R11/Q11*100</f>
        <v>30095.91855072464</v>
      </c>
    </row>
    <row r="12" spans="1:19" ht="20.100000000000001" customHeight="1" thickBot="1" x14ac:dyDescent="0.2">
      <c r="B12" s="203" t="s">
        <v>121</v>
      </c>
      <c r="C12" s="203"/>
      <c r="D12" s="157">
        <v>2875</v>
      </c>
      <c r="E12" s="158">
        <v>192333.19999999995</v>
      </c>
      <c r="F12" s="159">
        <v>634</v>
      </c>
      <c r="G12" s="160">
        <v>13462.109999999999</v>
      </c>
      <c r="H12" s="157">
        <v>330</v>
      </c>
      <c r="I12" s="158">
        <v>65311.78</v>
      </c>
      <c r="J12" s="159">
        <v>793</v>
      </c>
      <c r="K12" s="160">
        <v>235191.81999999998</v>
      </c>
      <c r="L12" s="89"/>
      <c r="M12" s="88"/>
      <c r="N12" s="125"/>
      <c r="O12" s="84" t="s">
        <v>105</v>
      </c>
      <c r="P12" s="108"/>
      <c r="Q12" s="103">
        <f>Q11/Q$13</f>
        <v>0.13437195715676728</v>
      </c>
      <c r="R12" s="104">
        <f>R11/R$13</f>
        <v>0.39955454929945389</v>
      </c>
      <c r="S12" s="105" t="s">
        <v>106</v>
      </c>
    </row>
    <row r="13" spans="1:19" ht="20.100000000000001" customHeight="1" thickTop="1" x14ac:dyDescent="0.15">
      <c r="B13" s="161" t="s">
        <v>126</v>
      </c>
      <c r="C13" s="161"/>
      <c r="D13" s="150">
        <v>31789</v>
      </c>
      <c r="E13" s="149">
        <v>2030128.0199999998</v>
      </c>
      <c r="F13" s="151">
        <v>8353</v>
      </c>
      <c r="G13" s="152">
        <v>161729.59000000005</v>
      </c>
      <c r="H13" s="150">
        <v>4308</v>
      </c>
      <c r="I13" s="149">
        <v>928857.85</v>
      </c>
      <c r="J13" s="151">
        <v>6900</v>
      </c>
      <c r="K13" s="152">
        <v>2076618.38</v>
      </c>
      <c r="M13" s="58"/>
      <c r="N13" s="131" t="s">
        <v>112</v>
      </c>
      <c r="O13" s="132"/>
      <c r="P13" s="133"/>
      <c r="Q13" s="96">
        <f>Q5+Q7+Q9+Q11</f>
        <v>51350</v>
      </c>
      <c r="R13" s="97">
        <f>R5+R7+R9+R11</f>
        <v>5197333.84</v>
      </c>
      <c r="S13" s="97">
        <f>R13/Q13*100</f>
        <v>10121.390146056474</v>
      </c>
    </row>
    <row r="14" spans="1:19" ht="20.100000000000001" customHeight="1" x14ac:dyDescent="0.15">
      <c r="N14" s="130"/>
      <c r="O14" s="94" t="s">
        <v>105</v>
      </c>
      <c r="P14" s="107"/>
      <c r="Q14" s="98">
        <f>Q13/Q$13</f>
        <v>1</v>
      </c>
      <c r="R14" s="99">
        <f>R13/R$13</f>
        <v>1</v>
      </c>
      <c r="S14" s="100" t="s">
        <v>106</v>
      </c>
    </row>
    <row r="15" spans="1:19" ht="20.100000000000001" customHeight="1" x14ac:dyDescent="0.15">
      <c r="B15" s="91"/>
      <c r="C15" s="85"/>
      <c r="D15" s="85"/>
      <c r="E15" s="92"/>
      <c r="F15" s="92"/>
      <c r="G15" s="93"/>
      <c r="N15" s="14" t="s">
        <v>129</v>
      </c>
      <c r="O15" s="14" t="s">
        <v>130</v>
      </c>
      <c r="P15" s="14" t="s">
        <v>131</v>
      </c>
      <c r="Q15" s="14" t="s">
        <v>132</v>
      </c>
    </row>
    <row r="16" spans="1:19" ht="20.100000000000001" customHeight="1" x14ac:dyDescent="0.15">
      <c r="M16" s="14" t="s">
        <v>133</v>
      </c>
      <c r="N16" s="58">
        <f>D5/(D5+F5+H5+J5)</f>
        <v>0.62491521591679855</v>
      </c>
      <c r="O16" s="58">
        <f>F5/(D5+F5+H5+J5)</f>
        <v>0.19522948225186526</v>
      </c>
      <c r="P16" s="58">
        <f>H5/(D5+F5+H5+J5)</f>
        <v>6.1383676237847615E-2</v>
      </c>
      <c r="Q16" s="58">
        <f>J5/(D5+F5+H5+J5)</f>
        <v>0.11847162559348859</v>
      </c>
    </row>
    <row r="17" spans="13:17" ht="20.100000000000001" customHeight="1" x14ac:dyDescent="0.15">
      <c r="M17" s="14" t="s">
        <v>134</v>
      </c>
      <c r="N17" s="58">
        <f t="shared" ref="N17:N23" si="0">D6/(D6+F6+H6+J6)</f>
        <v>0.62341982701264143</v>
      </c>
      <c r="O17" s="58">
        <f t="shared" ref="O17:O23" si="1">F6/(D6+F6+H6+J6)</f>
        <v>0.19494344644045242</v>
      </c>
      <c r="P17" s="58">
        <f t="shared" ref="P17:P23" si="2">H6/(D6+F6+H6+J6)</f>
        <v>6.3206919494344649E-2</v>
      </c>
      <c r="Q17" s="58">
        <f t="shared" ref="Q17:Q23" si="3">J6/(D6+F6+H6+J6)</f>
        <v>0.11842980705256155</v>
      </c>
    </row>
    <row r="18" spans="13:17" ht="20.100000000000001" customHeight="1" x14ac:dyDescent="0.15">
      <c r="M18" s="14" t="s">
        <v>135</v>
      </c>
      <c r="N18" s="58">
        <f t="shared" si="0"/>
        <v>0.57355273592386991</v>
      </c>
      <c r="O18" s="58">
        <f t="shared" si="1"/>
        <v>0.19072164948453607</v>
      </c>
      <c r="P18" s="58">
        <f t="shared" si="2"/>
        <v>0.10527359238699445</v>
      </c>
      <c r="Q18" s="58">
        <f t="shared" si="3"/>
        <v>0.13045202220459953</v>
      </c>
    </row>
    <row r="19" spans="13:17" ht="20.100000000000001" customHeight="1" x14ac:dyDescent="0.15">
      <c r="M19" s="14" t="s">
        <v>136</v>
      </c>
      <c r="N19" s="58">
        <f t="shared" si="0"/>
        <v>0.59209794101279911</v>
      </c>
      <c r="O19" s="58">
        <f t="shared" si="1"/>
        <v>0.16583194212576516</v>
      </c>
      <c r="P19" s="58">
        <f t="shared" si="2"/>
        <v>4.4518642181413465E-2</v>
      </c>
      <c r="Q19" s="58">
        <f t="shared" si="3"/>
        <v>0.19755147468002227</v>
      </c>
    </row>
    <row r="20" spans="13:17" ht="20.100000000000001" customHeight="1" x14ac:dyDescent="0.15">
      <c r="M20" s="14" t="s">
        <v>137</v>
      </c>
      <c r="N20" s="58">
        <f t="shared" si="0"/>
        <v>0.60727153619390761</v>
      </c>
      <c r="O20" s="58">
        <f t="shared" si="1"/>
        <v>0.14837864395676384</v>
      </c>
      <c r="P20" s="58">
        <f t="shared" si="2"/>
        <v>0.11103832296102195</v>
      </c>
      <c r="Q20" s="58">
        <f t="shared" si="3"/>
        <v>0.1333114968883066</v>
      </c>
    </row>
    <row r="21" spans="13:17" ht="20.100000000000001" customHeight="1" x14ac:dyDescent="0.15">
      <c r="M21" s="14" t="s">
        <v>138</v>
      </c>
      <c r="N21" s="58">
        <f t="shared" si="0"/>
        <v>0.63726727674345218</v>
      </c>
      <c r="O21" s="58">
        <f t="shared" si="1"/>
        <v>0.11328494793310193</v>
      </c>
      <c r="P21" s="58">
        <f t="shared" si="2"/>
        <v>9.2773745661091825E-2</v>
      </c>
      <c r="Q21" s="58">
        <f t="shared" si="3"/>
        <v>0.15667402966235405</v>
      </c>
    </row>
    <row r="22" spans="13:17" ht="20.100000000000001" customHeight="1" x14ac:dyDescent="0.15">
      <c r="M22" s="14" t="s">
        <v>139</v>
      </c>
      <c r="N22" s="58">
        <f t="shared" si="0"/>
        <v>0.62661946902654864</v>
      </c>
      <c r="O22" s="58">
        <f t="shared" si="1"/>
        <v>0.14838938053097345</v>
      </c>
      <c r="P22" s="58">
        <f t="shared" si="2"/>
        <v>0.10067256637168141</v>
      </c>
      <c r="Q22" s="58">
        <f t="shared" si="3"/>
        <v>0.12431858407079646</v>
      </c>
    </row>
    <row r="23" spans="13:17" ht="20.100000000000001" customHeight="1" x14ac:dyDescent="0.15">
      <c r="M23" s="14" t="s">
        <v>140</v>
      </c>
      <c r="N23" s="58">
        <f t="shared" si="0"/>
        <v>0.62068221070811747</v>
      </c>
      <c r="O23" s="58">
        <f t="shared" si="1"/>
        <v>0.13687392055267703</v>
      </c>
      <c r="P23" s="58">
        <f t="shared" si="2"/>
        <v>7.1243523316062179E-2</v>
      </c>
      <c r="Q23" s="58">
        <f t="shared" si="3"/>
        <v>0.17120034542314336</v>
      </c>
    </row>
    <row r="24" spans="13:17" ht="20.100000000000001" customHeight="1" x14ac:dyDescent="0.15">
      <c r="M24" s="14" t="s">
        <v>141</v>
      </c>
      <c r="N24" s="58">
        <f t="shared" ref="N24" si="4">D13/(D13+F13+H13+J13)</f>
        <v>0.61906523855890949</v>
      </c>
      <c r="O24" s="58">
        <f t="shared" ref="O24" si="5">F13/(D13+F13+H13+J13)</f>
        <v>0.16266796494644595</v>
      </c>
      <c r="P24" s="58">
        <f t="shared" ref="P24" si="6">H13/(D13+F13+H13+J13)</f>
        <v>8.3894839337877308E-2</v>
      </c>
      <c r="Q24" s="58">
        <f t="shared" ref="Q24" si="7">J13/(D13+F13+H13+J13)</f>
        <v>0.13437195715676728</v>
      </c>
    </row>
    <row r="25" spans="13:17" ht="20.100000000000001" customHeight="1" x14ac:dyDescent="0.15"/>
    <row r="26" spans="13:17" ht="20.100000000000001" customHeight="1" x14ac:dyDescent="0.15"/>
    <row r="27" spans="13:17" ht="20.100000000000001" customHeight="1" x14ac:dyDescent="0.15"/>
    <row r="28" spans="13:17" ht="20.100000000000001" customHeight="1" x14ac:dyDescent="0.15">
      <c r="N28" s="14" t="s">
        <v>129</v>
      </c>
      <c r="O28" s="14" t="s">
        <v>130</v>
      </c>
      <c r="P28" s="14" t="s">
        <v>131</v>
      </c>
      <c r="Q28" s="14" t="s">
        <v>132</v>
      </c>
    </row>
    <row r="29" spans="13:17" ht="20.100000000000001" customHeight="1" x14ac:dyDescent="0.15">
      <c r="M29" s="14" t="s">
        <v>133</v>
      </c>
      <c r="N29" s="58">
        <f>E5/(E5+G5+I5+K5)</f>
        <v>0.3947382284146736</v>
      </c>
      <c r="O29" s="58">
        <f>G5/(E5+G5+I5+K5)</f>
        <v>4.2076959503705651E-2</v>
      </c>
      <c r="P29" s="58">
        <f>I5/(E5+G5+I5+K5)</f>
        <v>0.14636181507646617</v>
      </c>
      <c r="Q29" s="58">
        <f>K5/(E5+G5+I5+K5)</f>
        <v>0.41682299700515452</v>
      </c>
    </row>
    <row r="30" spans="13:17" ht="20.100000000000001" customHeight="1" x14ac:dyDescent="0.15">
      <c r="M30" s="14" t="s">
        <v>134</v>
      </c>
      <c r="N30" s="58">
        <f t="shared" ref="N30:N37" si="8">E6/(E6+G6+I6+K6)</f>
        <v>0.43544370069570032</v>
      </c>
      <c r="O30" s="58">
        <f t="shared" ref="O30:O37" si="9">G6/(E6+G6+I6+K6)</f>
        <v>3.9630573176501122E-2</v>
      </c>
      <c r="P30" s="58">
        <f t="shared" ref="P30:P37" si="10">I6/(E6+G6+I6+K6)</f>
        <v>0.14239229733376804</v>
      </c>
      <c r="Q30" s="58">
        <f t="shared" ref="Q30:Q37" si="11">K6/(E6+G6+I6+K6)</f>
        <v>0.38253342879403046</v>
      </c>
    </row>
    <row r="31" spans="13:17" ht="20.100000000000001" customHeight="1" x14ac:dyDescent="0.15">
      <c r="M31" s="14" t="s">
        <v>135</v>
      </c>
      <c r="N31" s="58">
        <f t="shared" si="8"/>
        <v>0.35567171177539336</v>
      </c>
      <c r="O31" s="58">
        <f t="shared" si="9"/>
        <v>3.4914712293397293E-2</v>
      </c>
      <c r="P31" s="58">
        <f t="shared" si="10"/>
        <v>0.22230920807630256</v>
      </c>
      <c r="Q31" s="58">
        <f t="shared" si="11"/>
        <v>0.38710436785490671</v>
      </c>
    </row>
    <row r="32" spans="13:17" ht="20.100000000000001" customHeight="1" x14ac:dyDescent="0.15">
      <c r="M32" s="14" t="s">
        <v>136</v>
      </c>
      <c r="N32" s="58">
        <f t="shared" si="8"/>
        <v>0.34915024647817611</v>
      </c>
      <c r="O32" s="58">
        <f t="shared" si="9"/>
        <v>2.9409400906181608E-2</v>
      </c>
      <c r="P32" s="58">
        <f t="shared" si="10"/>
        <v>8.1826520748899054E-2</v>
      </c>
      <c r="Q32" s="58">
        <f t="shared" si="11"/>
        <v>0.53961383186674328</v>
      </c>
    </row>
    <row r="33" spans="13:17" ht="20.100000000000001" customHeight="1" x14ac:dyDescent="0.15">
      <c r="M33" s="14" t="s">
        <v>137</v>
      </c>
      <c r="N33" s="58">
        <f t="shared" si="8"/>
        <v>0.38927989184337936</v>
      </c>
      <c r="O33" s="58">
        <f t="shared" si="9"/>
        <v>3.0057614304196793E-2</v>
      </c>
      <c r="P33" s="58">
        <f t="shared" si="10"/>
        <v>0.20590436330298484</v>
      </c>
      <c r="Q33" s="58">
        <f t="shared" si="11"/>
        <v>0.37475813054943891</v>
      </c>
    </row>
    <row r="34" spans="13:17" ht="20.100000000000001" customHeight="1" x14ac:dyDescent="0.15">
      <c r="M34" s="14" t="s">
        <v>138</v>
      </c>
      <c r="N34" s="58">
        <f t="shared" si="8"/>
        <v>0.37758268063731215</v>
      </c>
      <c r="O34" s="58">
        <f t="shared" si="9"/>
        <v>2.1209984353420003E-2</v>
      </c>
      <c r="P34" s="58">
        <f t="shared" si="10"/>
        <v>0.18490746211555234</v>
      </c>
      <c r="Q34" s="58">
        <f t="shared" si="11"/>
        <v>0.41629987289371551</v>
      </c>
    </row>
    <row r="35" spans="13:17" ht="20.100000000000001" customHeight="1" x14ac:dyDescent="0.15">
      <c r="M35" s="14" t="s">
        <v>139</v>
      </c>
      <c r="N35" s="58">
        <f t="shared" si="8"/>
        <v>0.396051191028298</v>
      </c>
      <c r="O35" s="58">
        <f t="shared" si="9"/>
        <v>2.6407090749162927E-2</v>
      </c>
      <c r="P35" s="58">
        <f t="shared" si="10"/>
        <v>0.22106413753244139</v>
      </c>
      <c r="Q35" s="58">
        <f t="shared" si="11"/>
        <v>0.35647758069009761</v>
      </c>
    </row>
    <row r="36" spans="13:17" ht="20.100000000000001" customHeight="1" x14ac:dyDescent="0.15">
      <c r="M36" s="14" t="s">
        <v>140</v>
      </c>
      <c r="N36" s="58">
        <f t="shared" si="8"/>
        <v>0.37988073093027197</v>
      </c>
      <c r="O36" s="58">
        <f t="shared" si="9"/>
        <v>2.6589253372084093E-2</v>
      </c>
      <c r="P36" s="58">
        <f t="shared" si="10"/>
        <v>0.12899846061292133</v>
      </c>
      <c r="Q36" s="58">
        <f t="shared" si="11"/>
        <v>0.4645315550847226</v>
      </c>
    </row>
    <row r="37" spans="13:17" ht="20.100000000000001" customHeight="1" x14ac:dyDescent="0.15">
      <c r="M37" s="14" t="s">
        <v>141</v>
      </c>
      <c r="N37" s="58">
        <f t="shared" si="8"/>
        <v>0.39060950912477843</v>
      </c>
      <c r="O37" s="58">
        <f t="shared" si="9"/>
        <v>3.1117799044442382E-2</v>
      </c>
      <c r="P37" s="58">
        <f t="shared" si="10"/>
        <v>0.17871814253132526</v>
      </c>
      <c r="Q37" s="58">
        <f t="shared" si="11"/>
        <v>0.39955454929945389</v>
      </c>
    </row>
    <row r="38" spans="13:17" ht="20.100000000000001" customHeight="1" x14ac:dyDescent="0.15"/>
    <row r="39" spans="13:17" ht="20.100000000000001" customHeight="1" x14ac:dyDescent="0.15"/>
    <row r="40" spans="13:17" ht="20.100000000000001" customHeight="1" x14ac:dyDescent="0.15"/>
    <row r="41" spans="13:17" ht="20.100000000000001" customHeight="1" x14ac:dyDescent="0.15"/>
    <row r="42" spans="13:17" ht="20.100000000000001" customHeight="1" x14ac:dyDescent="0.15"/>
    <row r="43" spans="13:17" ht="20.100000000000001" customHeight="1" x14ac:dyDescent="0.15"/>
    <row r="44" spans="13:17" ht="20.100000000000001" customHeight="1" x14ac:dyDescent="0.15"/>
    <row r="45" spans="13:17" ht="20.100000000000001" customHeight="1" x14ac:dyDescent="0.15"/>
    <row r="46" spans="13:17" ht="20.100000000000001" customHeight="1" x14ac:dyDescent="0.15"/>
    <row r="47" spans="13:17" ht="20.100000000000001" customHeight="1" x14ac:dyDescent="0.15"/>
    <row r="48" spans="13:17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spans="4:11" ht="20.100000000000001" customHeight="1" x14ac:dyDescent="0.15"/>
    <row r="98" spans="4:11" ht="20.100000000000001" customHeight="1" x14ac:dyDescent="0.15"/>
    <row r="99" spans="4:11" ht="20.100000000000001" customHeight="1" x14ac:dyDescent="0.15"/>
    <row r="100" spans="4:11" ht="20.100000000000001" customHeight="1" x14ac:dyDescent="0.15"/>
    <row r="101" spans="4:11" ht="20.100000000000001" customHeight="1" x14ac:dyDescent="0.15"/>
    <row r="102" spans="4:11" ht="20.100000000000001" customHeight="1" x14ac:dyDescent="0.15"/>
    <row r="103" spans="4:11" ht="20.100000000000001" customHeight="1" x14ac:dyDescent="0.15"/>
    <row r="104" spans="4:11" ht="20.100000000000001" customHeight="1" x14ac:dyDescent="0.15">
      <c r="D104" s="14">
        <v>0</v>
      </c>
      <c r="E104" s="14">
        <v>0</v>
      </c>
      <c r="F104" s="14">
        <v>0</v>
      </c>
      <c r="G104" s="14">
        <v>0</v>
      </c>
      <c r="H104" s="14">
        <v>0</v>
      </c>
      <c r="I104" s="14">
        <v>0</v>
      </c>
      <c r="J104" s="14">
        <v>0</v>
      </c>
      <c r="K104" s="14">
        <v>0</v>
      </c>
    </row>
    <row r="105" spans="4:11" ht="20.100000000000001" customHeight="1" x14ac:dyDescent="0.15"/>
    <row r="106" spans="4:11" ht="20.100000000000001" customHeight="1" x14ac:dyDescent="0.15"/>
    <row r="107" spans="4:11" ht="20.100000000000001" customHeight="1" x14ac:dyDescent="0.15"/>
    <row r="108" spans="4:11" ht="20.100000000000001" customHeight="1" x14ac:dyDescent="0.15"/>
    <row r="109" spans="4:11" ht="20.100000000000001" customHeight="1" x14ac:dyDescent="0.15"/>
  </sheetData>
  <mergeCells count="13">
    <mergeCell ref="B10:C10"/>
    <mergeCell ref="B11:C11"/>
    <mergeCell ref="B12:C12"/>
    <mergeCell ref="D3:E3"/>
    <mergeCell ref="B5:C5"/>
    <mergeCell ref="B6:C6"/>
    <mergeCell ref="B7:C7"/>
    <mergeCell ref="B8:C8"/>
    <mergeCell ref="F3:G3"/>
    <mergeCell ref="H3:I3"/>
    <mergeCell ref="J3:K3"/>
    <mergeCell ref="B3:C4"/>
    <mergeCell ref="B9:C9"/>
  </mergeCells>
  <phoneticPr fontId="2"/>
  <pageMargins left="0.51181102362204722" right="0.51181102362204722" top="0.35433070866141736" bottom="0.35433070866141736" header="0.31496062992125984" footer="0.31496062992125984"/>
  <pageSetup paperSize="9" scale="91" orientation="portrait" r:id="rId1"/>
  <colBreaks count="1" manualBreakCount="1">
    <brk id="20" max="147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N106"/>
  <sheetViews>
    <sheetView zoomScaleNormal="100" workbookViewId="0"/>
  </sheetViews>
  <sheetFormatPr defaultRowHeight="13.5" x14ac:dyDescent="0.15"/>
  <cols>
    <col min="1" max="1" width="2.375" customWidth="1"/>
    <col min="2" max="2" width="5.625" customWidth="1"/>
    <col min="3" max="4" width="14.625" customWidth="1"/>
    <col min="5" max="8" width="12.625" customWidth="1"/>
  </cols>
  <sheetData>
    <row r="1" spans="1:14" s="14" customFormat="1" ht="20.100000000000001" customHeight="1" x14ac:dyDescent="0.15">
      <c r="A1" s="106" t="s">
        <v>99</v>
      </c>
    </row>
    <row r="2" spans="1:14" s="14" customFormat="1" ht="20.100000000000001" customHeight="1" x14ac:dyDescent="0.15"/>
    <row r="3" spans="1:14" s="14" customFormat="1" ht="20.100000000000001" customHeight="1" x14ac:dyDescent="0.15">
      <c r="B3" s="188" t="s">
        <v>54</v>
      </c>
      <c r="C3" s="232"/>
      <c r="D3" s="233"/>
      <c r="E3" s="236" t="s">
        <v>52</v>
      </c>
      <c r="F3" s="225" t="s">
        <v>100</v>
      </c>
      <c r="G3" s="236" t="s">
        <v>57</v>
      </c>
      <c r="H3" s="225" t="s">
        <v>100</v>
      </c>
    </row>
    <row r="4" spans="1:14" s="14" customFormat="1" ht="20.100000000000001" customHeight="1" thickBot="1" x14ac:dyDescent="0.2">
      <c r="B4" s="189"/>
      <c r="C4" s="234"/>
      <c r="D4" s="235"/>
      <c r="E4" s="237"/>
      <c r="F4" s="226"/>
      <c r="G4" s="237"/>
      <c r="H4" s="226"/>
      <c r="N4" s="24"/>
    </row>
    <row r="5" spans="1:14" s="14" customFormat="1" ht="20.100000000000001" customHeight="1" thickTop="1" x14ac:dyDescent="0.15">
      <c r="B5" s="227" t="s">
        <v>69</v>
      </c>
      <c r="C5" s="228" t="s">
        <v>3</v>
      </c>
      <c r="D5" s="229"/>
      <c r="E5" s="163">
        <v>4806</v>
      </c>
      <c r="F5" s="164">
        <f t="shared" ref="F5:F16" si="0">E5/SUM(E$5:E$16)</f>
        <v>0.15118437195256221</v>
      </c>
      <c r="G5" s="165">
        <v>288519.75999999995</v>
      </c>
      <c r="H5" s="166">
        <f t="shared" ref="H5:H16" si="1">G5/SUM(G$5:G$16)</f>
        <v>0.14211899799304278</v>
      </c>
      <c r="N5" s="24"/>
    </row>
    <row r="6" spans="1:14" s="14" customFormat="1" ht="20.100000000000001" customHeight="1" x14ac:dyDescent="0.15">
      <c r="B6" s="223"/>
      <c r="C6" s="230" t="s">
        <v>8</v>
      </c>
      <c r="D6" s="231"/>
      <c r="E6" s="167">
        <v>242</v>
      </c>
      <c r="F6" s="168">
        <f t="shared" si="0"/>
        <v>7.6126962156720882E-3</v>
      </c>
      <c r="G6" s="169">
        <v>18511.48</v>
      </c>
      <c r="H6" s="170">
        <f t="shared" si="1"/>
        <v>9.1183806231096686E-3</v>
      </c>
      <c r="N6" s="24"/>
    </row>
    <row r="7" spans="1:14" s="14" customFormat="1" ht="20.100000000000001" customHeight="1" x14ac:dyDescent="0.15">
      <c r="B7" s="223"/>
      <c r="C7" s="230" t="s">
        <v>9</v>
      </c>
      <c r="D7" s="231"/>
      <c r="E7" s="167">
        <v>1911</v>
      </c>
      <c r="F7" s="168">
        <f t="shared" si="0"/>
        <v>6.0115134165906449E-2</v>
      </c>
      <c r="G7" s="169">
        <v>93409.53</v>
      </c>
      <c r="H7" s="170">
        <f t="shared" si="1"/>
        <v>4.6011645117828577E-2</v>
      </c>
      <c r="N7" s="24"/>
    </row>
    <row r="8" spans="1:14" s="14" customFormat="1" ht="20.100000000000001" customHeight="1" x14ac:dyDescent="0.15">
      <c r="B8" s="223"/>
      <c r="C8" s="230" t="s">
        <v>10</v>
      </c>
      <c r="D8" s="231"/>
      <c r="E8" s="167">
        <v>354</v>
      </c>
      <c r="F8" s="168">
        <f t="shared" si="0"/>
        <v>1.1135927522098838E-2</v>
      </c>
      <c r="G8" s="169">
        <v>16020.340000000002</v>
      </c>
      <c r="H8" s="170">
        <f t="shared" si="1"/>
        <v>7.8912954464812526E-3</v>
      </c>
      <c r="N8" s="24"/>
    </row>
    <row r="9" spans="1:14" s="14" customFormat="1" ht="20.100000000000001" customHeight="1" x14ac:dyDescent="0.15">
      <c r="B9" s="223"/>
      <c r="C9" s="208" t="s">
        <v>71</v>
      </c>
      <c r="D9" s="209"/>
      <c r="E9" s="167">
        <v>3773</v>
      </c>
      <c r="F9" s="168">
        <f t="shared" si="0"/>
        <v>0.11868885463525118</v>
      </c>
      <c r="G9" s="169">
        <v>51202.099999999984</v>
      </c>
      <c r="H9" s="170">
        <f t="shared" si="1"/>
        <v>2.5221118813975082E-2</v>
      </c>
      <c r="N9" s="24"/>
    </row>
    <row r="10" spans="1:14" s="14" customFormat="1" ht="20.100000000000001" customHeight="1" x14ac:dyDescent="0.15">
      <c r="B10" s="223"/>
      <c r="C10" s="230" t="s">
        <v>55</v>
      </c>
      <c r="D10" s="231"/>
      <c r="E10" s="167">
        <v>6467</v>
      </c>
      <c r="F10" s="168">
        <f t="shared" si="0"/>
        <v>0.2034351505237661</v>
      </c>
      <c r="G10" s="169">
        <v>765505.6100000001</v>
      </c>
      <c r="H10" s="170">
        <f t="shared" si="1"/>
        <v>0.37707257988587345</v>
      </c>
      <c r="N10" s="24"/>
    </row>
    <row r="11" spans="1:14" s="14" customFormat="1" ht="20.100000000000001" customHeight="1" x14ac:dyDescent="0.15">
      <c r="B11" s="223"/>
      <c r="C11" s="230" t="s">
        <v>56</v>
      </c>
      <c r="D11" s="231"/>
      <c r="E11" s="167">
        <v>3234</v>
      </c>
      <c r="F11" s="168">
        <f t="shared" si="0"/>
        <v>0.10173330397307245</v>
      </c>
      <c r="G11" s="169">
        <v>303323.48999999993</v>
      </c>
      <c r="H11" s="170">
        <f t="shared" si="1"/>
        <v>0.14941101596144657</v>
      </c>
      <c r="N11" s="24"/>
    </row>
    <row r="12" spans="1:14" s="14" customFormat="1" ht="20.100000000000001" customHeight="1" x14ac:dyDescent="0.15">
      <c r="B12" s="223"/>
      <c r="C12" s="208" t="s">
        <v>153</v>
      </c>
      <c r="D12" s="209"/>
      <c r="E12" s="167">
        <v>1143</v>
      </c>
      <c r="F12" s="168">
        <f t="shared" si="0"/>
        <v>3.5955833778980151E-2</v>
      </c>
      <c r="G12" s="169">
        <v>138146.51</v>
      </c>
      <c r="H12" s="170">
        <f t="shared" si="1"/>
        <v>6.8048176587405557E-2</v>
      </c>
      <c r="N12" s="24"/>
    </row>
    <row r="13" spans="1:14" s="14" customFormat="1" ht="20.100000000000001" customHeight="1" x14ac:dyDescent="0.15">
      <c r="B13" s="223"/>
      <c r="C13" s="208" t="s">
        <v>151</v>
      </c>
      <c r="D13" s="209"/>
      <c r="E13" s="167">
        <v>204</v>
      </c>
      <c r="F13" s="168">
        <f t="shared" si="0"/>
        <v>6.4173141652772974E-3</v>
      </c>
      <c r="G13" s="169">
        <v>16359.220000000003</v>
      </c>
      <c r="H13" s="170">
        <f t="shared" si="1"/>
        <v>8.0582208800802635E-3</v>
      </c>
      <c r="N13" s="24"/>
    </row>
    <row r="14" spans="1:14" s="14" customFormat="1" ht="20.100000000000001" customHeight="1" x14ac:dyDescent="0.15">
      <c r="B14" s="223"/>
      <c r="C14" s="208" t="s">
        <v>152</v>
      </c>
      <c r="D14" s="209"/>
      <c r="E14" s="167">
        <v>3</v>
      </c>
      <c r="F14" s="168">
        <f t="shared" si="0"/>
        <v>9.4372267136430839E-5</v>
      </c>
      <c r="G14" s="169">
        <v>226.03</v>
      </c>
      <c r="H14" s="170">
        <f t="shared" si="1"/>
        <v>1.1133780617441062E-4</v>
      </c>
      <c r="N14" s="24"/>
    </row>
    <row r="15" spans="1:14" s="14" customFormat="1" ht="20.100000000000001" customHeight="1" x14ac:dyDescent="0.15">
      <c r="B15" s="223"/>
      <c r="C15" s="208" t="s">
        <v>73</v>
      </c>
      <c r="D15" s="209"/>
      <c r="E15" s="167">
        <v>8590</v>
      </c>
      <c r="F15" s="168">
        <f t="shared" si="0"/>
        <v>0.2702192582339803</v>
      </c>
      <c r="G15" s="169">
        <v>111813.35999999997</v>
      </c>
      <c r="H15" s="170">
        <f t="shared" si="1"/>
        <v>5.5076999528335148E-2</v>
      </c>
      <c r="N15" s="24"/>
    </row>
    <row r="16" spans="1:14" s="14" customFormat="1" ht="20.100000000000001" customHeight="1" x14ac:dyDescent="0.15">
      <c r="B16" s="224"/>
      <c r="C16" s="218" t="s">
        <v>72</v>
      </c>
      <c r="D16" s="219"/>
      <c r="E16" s="171">
        <v>1062</v>
      </c>
      <c r="F16" s="172">
        <f t="shared" si="0"/>
        <v>3.3407782566296521E-2</v>
      </c>
      <c r="G16" s="173">
        <v>227090.59</v>
      </c>
      <c r="H16" s="174">
        <f t="shared" si="1"/>
        <v>0.11186023135624718</v>
      </c>
      <c r="N16" s="24"/>
    </row>
    <row r="17" spans="2:8" s="14" customFormat="1" ht="20.100000000000001" customHeight="1" x14ac:dyDescent="0.15">
      <c r="B17" s="222" t="s">
        <v>70</v>
      </c>
      <c r="C17" s="216" t="s">
        <v>84</v>
      </c>
      <c r="D17" s="217"/>
      <c r="E17" s="175">
        <v>0</v>
      </c>
      <c r="F17" s="176">
        <f t="shared" ref="F17:F28" si="2">E17/SUM(E$17:E$28)</f>
        <v>0</v>
      </c>
      <c r="G17" s="177">
        <v>0</v>
      </c>
      <c r="H17" s="178">
        <f t="shared" ref="H17:H28" si="3">G17/SUM(G$17:G$28)</f>
        <v>0</v>
      </c>
    </row>
    <row r="18" spans="2:8" s="14" customFormat="1" ht="20.100000000000001" customHeight="1" x14ac:dyDescent="0.15">
      <c r="B18" s="223"/>
      <c r="C18" s="208" t="s">
        <v>85</v>
      </c>
      <c r="D18" s="209"/>
      <c r="E18" s="167">
        <v>3</v>
      </c>
      <c r="F18" s="168">
        <f t="shared" si="2"/>
        <v>3.5915240033520889E-4</v>
      </c>
      <c r="G18" s="169">
        <v>62.71</v>
      </c>
      <c r="H18" s="170">
        <f t="shared" si="3"/>
        <v>3.8774599008134498E-4</v>
      </c>
    </row>
    <row r="19" spans="2:8" s="14" customFormat="1" ht="20.100000000000001" customHeight="1" x14ac:dyDescent="0.15">
      <c r="B19" s="223"/>
      <c r="C19" s="208" t="s">
        <v>86</v>
      </c>
      <c r="D19" s="209"/>
      <c r="E19" s="167">
        <v>593</v>
      </c>
      <c r="F19" s="168">
        <f t="shared" si="2"/>
        <v>7.0992457799592956E-2</v>
      </c>
      <c r="G19" s="169">
        <v>19799.929999999997</v>
      </c>
      <c r="H19" s="170">
        <f t="shared" si="3"/>
        <v>0.12242614353996689</v>
      </c>
    </row>
    <row r="20" spans="2:8" s="14" customFormat="1" ht="20.100000000000001" customHeight="1" x14ac:dyDescent="0.15">
      <c r="B20" s="223"/>
      <c r="C20" s="208" t="s">
        <v>87</v>
      </c>
      <c r="D20" s="209"/>
      <c r="E20" s="167">
        <v>108</v>
      </c>
      <c r="F20" s="168">
        <f t="shared" si="2"/>
        <v>1.2929486412067521E-2</v>
      </c>
      <c r="G20" s="169">
        <v>4362.0199999999986</v>
      </c>
      <c r="H20" s="170">
        <f t="shared" si="3"/>
        <v>2.6971069425205357E-2</v>
      </c>
    </row>
    <row r="21" spans="2:8" s="14" customFormat="1" ht="20.100000000000001" customHeight="1" x14ac:dyDescent="0.15">
      <c r="B21" s="223"/>
      <c r="C21" s="208" t="s">
        <v>88</v>
      </c>
      <c r="D21" s="209"/>
      <c r="E21" s="167">
        <v>394</v>
      </c>
      <c r="F21" s="168">
        <f t="shared" si="2"/>
        <v>4.716868191069077E-2</v>
      </c>
      <c r="G21" s="169">
        <v>4762.7199999999993</v>
      </c>
      <c r="H21" s="170">
        <f t="shared" si="3"/>
        <v>2.944866180641402E-2</v>
      </c>
    </row>
    <row r="22" spans="2:8" s="14" customFormat="1" ht="20.100000000000001" customHeight="1" x14ac:dyDescent="0.15">
      <c r="B22" s="223"/>
      <c r="C22" s="208" t="s">
        <v>89</v>
      </c>
      <c r="D22" s="209"/>
      <c r="E22" s="167">
        <v>0</v>
      </c>
      <c r="F22" s="168">
        <f t="shared" si="2"/>
        <v>0</v>
      </c>
      <c r="G22" s="169">
        <v>0</v>
      </c>
      <c r="H22" s="170">
        <f t="shared" si="3"/>
        <v>0</v>
      </c>
    </row>
    <row r="23" spans="2:8" s="14" customFormat="1" ht="20.100000000000001" customHeight="1" x14ac:dyDescent="0.15">
      <c r="B23" s="223"/>
      <c r="C23" s="208" t="s">
        <v>90</v>
      </c>
      <c r="D23" s="209"/>
      <c r="E23" s="167">
        <v>2469</v>
      </c>
      <c r="F23" s="168">
        <f t="shared" si="2"/>
        <v>0.29558242547587693</v>
      </c>
      <c r="G23" s="169">
        <v>84080.760000000038</v>
      </c>
      <c r="H23" s="170">
        <f t="shared" si="3"/>
        <v>0.51988482750744636</v>
      </c>
    </row>
    <row r="24" spans="2:8" s="14" customFormat="1" ht="20.100000000000001" customHeight="1" x14ac:dyDescent="0.15">
      <c r="B24" s="223"/>
      <c r="C24" s="208" t="s">
        <v>91</v>
      </c>
      <c r="D24" s="209"/>
      <c r="E24" s="167">
        <v>61</v>
      </c>
      <c r="F24" s="168">
        <f t="shared" si="2"/>
        <v>7.3027654734825814E-3</v>
      </c>
      <c r="G24" s="169">
        <v>2427.5000000000005</v>
      </c>
      <c r="H24" s="170">
        <f t="shared" si="3"/>
        <v>1.5009621925091136E-2</v>
      </c>
    </row>
    <row r="25" spans="2:8" s="14" customFormat="1" ht="20.100000000000001" customHeight="1" x14ac:dyDescent="0.15">
      <c r="B25" s="223"/>
      <c r="C25" s="208" t="s">
        <v>146</v>
      </c>
      <c r="D25" s="209"/>
      <c r="E25" s="167">
        <v>16</v>
      </c>
      <c r="F25" s="168">
        <f t="shared" si="2"/>
        <v>1.9154794684544474E-3</v>
      </c>
      <c r="G25" s="169">
        <v>547.6099999999999</v>
      </c>
      <c r="H25" s="170">
        <f t="shared" si="3"/>
        <v>3.3859604788462013E-3</v>
      </c>
    </row>
    <row r="26" spans="2:8" s="14" customFormat="1" ht="20.100000000000001" customHeight="1" x14ac:dyDescent="0.15">
      <c r="B26" s="223"/>
      <c r="C26" s="208" t="s">
        <v>147</v>
      </c>
      <c r="D26" s="209"/>
      <c r="E26" s="167">
        <v>0</v>
      </c>
      <c r="F26" s="168">
        <f t="shared" si="2"/>
        <v>0</v>
      </c>
      <c r="G26" s="169">
        <v>0</v>
      </c>
      <c r="H26" s="170">
        <f t="shared" si="3"/>
        <v>0</v>
      </c>
    </row>
    <row r="27" spans="2:8" s="14" customFormat="1" ht="20.100000000000001" customHeight="1" x14ac:dyDescent="0.15">
      <c r="B27" s="223"/>
      <c r="C27" s="208" t="s">
        <v>93</v>
      </c>
      <c r="D27" s="209"/>
      <c r="E27" s="167">
        <v>4464</v>
      </c>
      <c r="F27" s="168">
        <f t="shared" si="2"/>
        <v>0.53441877169879082</v>
      </c>
      <c r="G27" s="169">
        <v>25700.529999999995</v>
      </c>
      <c r="H27" s="170">
        <f t="shared" si="3"/>
        <v>0.15891049992768788</v>
      </c>
    </row>
    <row r="28" spans="2:8" s="14" customFormat="1" ht="20.100000000000001" customHeight="1" x14ac:dyDescent="0.15">
      <c r="B28" s="224"/>
      <c r="C28" s="208" t="s">
        <v>92</v>
      </c>
      <c r="D28" s="209"/>
      <c r="E28" s="171">
        <v>245</v>
      </c>
      <c r="F28" s="172">
        <f t="shared" si="2"/>
        <v>2.9330779360708728E-2</v>
      </c>
      <c r="G28" s="173">
        <v>19985.810000000001</v>
      </c>
      <c r="H28" s="174">
        <f t="shared" si="3"/>
        <v>0.12357546939926081</v>
      </c>
    </row>
    <row r="29" spans="2:8" s="14" customFormat="1" ht="20.100000000000001" customHeight="1" x14ac:dyDescent="0.15">
      <c r="B29" s="220" t="s">
        <v>83</v>
      </c>
      <c r="C29" s="216" t="s">
        <v>74</v>
      </c>
      <c r="D29" s="217"/>
      <c r="E29" s="175">
        <v>167</v>
      </c>
      <c r="F29" s="176">
        <f>E29/SUM(E$29:E$39)</f>
        <v>5.1463790446841295E-2</v>
      </c>
      <c r="G29" s="177">
        <v>24499.409999999996</v>
      </c>
      <c r="H29" s="178">
        <f>G29/SUM(G$29:G$39)</f>
        <v>3.084865717472177E-2</v>
      </c>
    </row>
    <row r="30" spans="2:8" s="14" customFormat="1" ht="20.100000000000001" customHeight="1" x14ac:dyDescent="0.15">
      <c r="B30" s="221"/>
      <c r="C30" s="208" t="s">
        <v>75</v>
      </c>
      <c r="D30" s="209"/>
      <c r="E30" s="167">
        <v>7</v>
      </c>
      <c r="F30" s="168">
        <f t="shared" ref="F30:F40" si="4">E30/SUM(E$29:E$39)</f>
        <v>2.1571648690292757E-3</v>
      </c>
      <c r="G30" s="169">
        <v>958.45</v>
      </c>
      <c r="H30" s="170">
        <f t="shared" ref="H30:H40" si="5">G30/SUM(G$29:G$39)</f>
        <v>1.2068411226683453E-3</v>
      </c>
    </row>
    <row r="31" spans="2:8" s="14" customFormat="1" ht="20.100000000000001" customHeight="1" x14ac:dyDescent="0.15">
      <c r="B31" s="221"/>
      <c r="C31" s="208" t="s">
        <v>76</v>
      </c>
      <c r="D31" s="209"/>
      <c r="E31" s="167">
        <v>163</v>
      </c>
      <c r="F31" s="168">
        <f t="shared" si="4"/>
        <v>5.0231124807395992E-2</v>
      </c>
      <c r="G31" s="169">
        <v>26473.039999999997</v>
      </c>
      <c r="H31" s="170">
        <f t="shared" si="5"/>
        <v>3.3333771520730353E-2</v>
      </c>
    </row>
    <row r="32" spans="2:8" s="14" customFormat="1" ht="20.100000000000001" customHeight="1" x14ac:dyDescent="0.15">
      <c r="B32" s="221"/>
      <c r="C32" s="208" t="s">
        <v>77</v>
      </c>
      <c r="D32" s="209"/>
      <c r="E32" s="167">
        <v>8</v>
      </c>
      <c r="F32" s="168">
        <f t="shared" si="4"/>
        <v>2.465331278890601E-3</v>
      </c>
      <c r="G32" s="169">
        <v>407.17</v>
      </c>
      <c r="H32" s="170">
        <f t="shared" si="5"/>
        <v>5.1269184612329297E-4</v>
      </c>
    </row>
    <row r="33" spans="2:8" s="14" customFormat="1" ht="20.100000000000001" customHeight="1" x14ac:dyDescent="0.15">
      <c r="B33" s="221"/>
      <c r="C33" s="208" t="s">
        <v>78</v>
      </c>
      <c r="D33" s="209"/>
      <c r="E33" s="167">
        <v>627</v>
      </c>
      <c r="F33" s="168">
        <f t="shared" si="4"/>
        <v>0.19322033898305085</v>
      </c>
      <c r="G33" s="169">
        <v>135907.77000000002</v>
      </c>
      <c r="H33" s="170">
        <f t="shared" si="5"/>
        <v>0.17112951716432917</v>
      </c>
    </row>
    <row r="34" spans="2:8" s="14" customFormat="1" ht="20.100000000000001" customHeight="1" x14ac:dyDescent="0.15">
      <c r="B34" s="221"/>
      <c r="C34" s="208" t="s">
        <v>79</v>
      </c>
      <c r="D34" s="209"/>
      <c r="E34" s="167">
        <v>131</v>
      </c>
      <c r="F34" s="168">
        <f t="shared" si="4"/>
        <v>4.0369799691833588E-2</v>
      </c>
      <c r="G34" s="169">
        <v>8371.74</v>
      </c>
      <c r="H34" s="170">
        <f t="shared" si="5"/>
        <v>1.0541353331198803E-2</v>
      </c>
    </row>
    <row r="35" spans="2:8" s="14" customFormat="1" ht="20.100000000000001" customHeight="1" x14ac:dyDescent="0.15">
      <c r="B35" s="221"/>
      <c r="C35" s="208" t="s">
        <v>80</v>
      </c>
      <c r="D35" s="209"/>
      <c r="E35" s="167">
        <v>1944</v>
      </c>
      <c r="F35" s="168">
        <f t="shared" si="4"/>
        <v>0.59907550077041605</v>
      </c>
      <c r="G35" s="169">
        <v>545448.75000000023</v>
      </c>
      <c r="H35" s="170">
        <f t="shared" si="5"/>
        <v>0.68680680453653908</v>
      </c>
    </row>
    <row r="36" spans="2:8" s="14" customFormat="1" ht="20.100000000000001" customHeight="1" x14ac:dyDescent="0.15">
      <c r="B36" s="221"/>
      <c r="C36" s="208" t="s">
        <v>81</v>
      </c>
      <c r="D36" s="209"/>
      <c r="E36" s="167">
        <v>35</v>
      </c>
      <c r="F36" s="168">
        <f t="shared" si="4"/>
        <v>1.078582434514638E-2</v>
      </c>
      <c r="G36" s="169">
        <v>8735.09</v>
      </c>
      <c r="H36" s="170">
        <f t="shared" si="5"/>
        <v>1.0998868821752869E-2</v>
      </c>
    </row>
    <row r="37" spans="2:8" s="14" customFormat="1" ht="20.100000000000001" customHeight="1" x14ac:dyDescent="0.15">
      <c r="B37" s="221"/>
      <c r="C37" s="208" t="s">
        <v>82</v>
      </c>
      <c r="D37" s="209"/>
      <c r="E37" s="167">
        <v>27</v>
      </c>
      <c r="F37" s="168">
        <f t="shared" si="4"/>
        <v>8.3204930662557786E-3</v>
      </c>
      <c r="G37" s="169">
        <v>5913</v>
      </c>
      <c r="H37" s="170">
        <f t="shared" si="5"/>
        <v>7.4454082720412391E-3</v>
      </c>
    </row>
    <row r="38" spans="2:8" s="14" customFormat="1" ht="20.100000000000001" customHeight="1" x14ac:dyDescent="0.15">
      <c r="B38" s="221"/>
      <c r="C38" s="208" t="s">
        <v>148</v>
      </c>
      <c r="D38" s="209"/>
      <c r="E38" s="167">
        <v>84</v>
      </c>
      <c r="F38" s="168">
        <f t="shared" si="4"/>
        <v>2.588597842835131E-2</v>
      </c>
      <c r="G38" s="169">
        <v>25039.62</v>
      </c>
      <c r="H38" s="170">
        <f t="shared" si="5"/>
        <v>3.152886755906803E-2</v>
      </c>
    </row>
    <row r="39" spans="2:8" s="14" customFormat="1" ht="20.100000000000001" customHeight="1" x14ac:dyDescent="0.15">
      <c r="B39" s="221"/>
      <c r="C39" s="210" t="s">
        <v>94</v>
      </c>
      <c r="D39" s="211"/>
      <c r="E39" s="167">
        <v>52</v>
      </c>
      <c r="F39" s="168">
        <f t="shared" si="4"/>
        <v>1.6024653312788906E-2</v>
      </c>
      <c r="G39" s="169">
        <v>12426.72</v>
      </c>
      <c r="H39" s="184">
        <f t="shared" si="5"/>
        <v>1.5647218650827042E-2</v>
      </c>
    </row>
    <row r="40" spans="2:8" s="14" customFormat="1" ht="20.100000000000001" customHeight="1" x14ac:dyDescent="0.15">
      <c r="B40" s="182"/>
      <c r="C40" s="218" t="s">
        <v>149</v>
      </c>
      <c r="D40" s="219"/>
      <c r="E40" s="167">
        <v>1063</v>
      </c>
      <c r="F40" s="185">
        <f t="shared" si="4"/>
        <v>0.32758089368258858</v>
      </c>
      <c r="G40" s="169">
        <v>134677.09000000003</v>
      </c>
      <c r="H40" s="172">
        <f t="shared" si="5"/>
        <v>0.16957989513621557</v>
      </c>
    </row>
    <row r="41" spans="2:8" s="14" customFormat="1" ht="20.100000000000001" customHeight="1" x14ac:dyDescent="0.15">
      <c r="B41" s="212" t="s">
        <v>95</v>
      </c>
      <c r="C41" s="216" t="s">
        <v>96</v>
      </c>
      <c r="D41" s="217"/>
      <c r="E41" s="175">
        <v>3701</v>
      </c>
      <c r="F41" s="176">
        <f>E41/SUM(E$41:E$44)</f>
        <v>0.53637681159420292</v>
      </c>
      <c r="G41" s="177">
        <v>1040866.85</v>
      </c>
      <c r="H41" s="178">
        <f>G41/SUM(G$41:G$44)</f>
        <v>0.50123164661578312</v>
      </c>
    </row>
    <row r="42" spans="2:8" s="14" customFormat="1" ht="20.100000000000001" customHeight="1" x14ac:dyDescent="0.15">
      <c r="B42" s="213"/>
      <c r="C42" s="208" t="s">
        <v>97</v>
      </c>
      <c r="D42" s="209"/>
      <c r="E42" s="167">
        <v>2704</v>
      </c>
      <c r="F42" s="168">
        <f t="shared" ref="F42:F44" si="6">E42/SUM(E$41:E$44)</f>
        <v>0.3918840579710145</v>
      </c>
      <c r="G42" s="169">
        <v>842561.34</v>
      </c>
      <c r="H42" s="170">
        <f t="shared" ref="H42:H44" si="7">G42/SUM(G$41:G$44)</f>
        <v>0.40573720627475135</v>
      </c>
    </row>
    <row r="43" spans="2:8" s="14" customFormat="1" ht="20.100000000000001" customHeight="1" x14ac:dyDescent="0.15">
      <c r="B43" s="214"/>
      <c r="C43" s="208" t="s">
        <v>150</v>
      </c>
      <c r="D43" s="209"/>
      <c r="E43" s="183">
        <v>295</v>
      </c>
      <c r="F43" s="168">
        <f t="shared" si="6"/>
        <v>4.2753623188405795E-2</v>
      </c>
      <c r="G43" s="169">
        <v>121088.04</v>
      </c>
      <c r="H43" s="170">
        <f t="shared" si="7"/>
        <v>5.8310203341260997E-2</v>
      </c>
    </row>
    <row r="44" spans="2:8" s="14" customFormat="1" ht="20.100000000000001" customHeight="1" x14ac:dyDescent="0.15">
      <c r="B44" s="215"/>
      <c r="C44" s="218" t="s">
        <v>98</v>
      </c>
      <c r="D44" s="219"/>
      <c r="E44" s="171">
        <v>200</v>
      </c>
      <c r="F44" s="172">
        <f t="shared" si="6"/>
        <v>2.8985507246376812E-2</v>
      </c>
      <c r="G44" s="173">
        <v>72102.149999999994</v>
      </c>
      <c r="H44" s="174">
        <f t="shared" si="7"/>
        <v>3.4720943768204539E-2</v>
      </c>
    </row>
    <row r="45" spans="2:8" s="14" customFormat="1" ht="20.100000000000001" customHeight="1" x14ac:dyDescent="0.15">
      <c r="B45" s="205" t="s">
        <v>113</v>
      </c>
      <c r="C45" s="206"/>
      <c r="D45" s="207"/>
      <c r="E45" s="144">
        <f>SUM(E5:E44)</f>
        <v>51350</v>
      </c>
      <c r="F45" s="179">
        <f>E45/E$45</f>
        <v>1</v>
      </c>
      <c r="G45" s="180">
        <f>SUM(G5:G44)</f>
        <v>5197333.8400000008</v>
      </c>
      <c r="H45" s="181">
        <f>G45/G$45</f>
        <v>1</v>
      </c>
    </row>
    <row r="46" spans="2:8" s="14" customFormat="1" ht="20.100000000000001" customHeight="1" x14ac:dyDescent="0.15">
      <c r="B46" s="85"/>
      <c r="C46" s="85"/>
      <c r="D46" s="85"/>
      <c r="E46" s="86"/>
      <c r="F46" s="86"/>
      <c r="G46" s="87"/>
      <c r="H46" s="88"/>
    </row>
    <row r="47" spans="2:8" s="14" customFormat="1" ht="20.100000000000001" customHeight="1" x14ac:dyDescent="0.15"/>
    <row r="48" spans="2:8" s="14" customFormat="1" ht="20.100000000000001" customHeight="1" x14ac:dyDescent="0.15"/>
    <row r="49" s="14" customFormat="1" ht="20.100000000000001" customHeight="1" x14ac:dyDescent="0.15"/>
    <row r="50" s="14" customFormat="1" ht="20.100000000000001" customHeight="1" x14ac:dyDescent="0.15"/>
    <row r="51" s="14" customFormat="1" ht="20.100000000000001" customHeight="1" x14ac:dyDescent="0.15"/>
    <row r="52" s="14" customFormat="1" ht="20.100000000000001" customHeight="1" x14ac:dyDescent="0.15"/>
    <row r="53" s="14" customFormat="1" ht="20.100000000000001" customHeight="1" x14ac:dyDescent="0.15"/>
    <row r="54" s="14" customFormat="1" ht="20.100000000000001" customHeight="1" x14ac:dyDescent="0.15"/>
    <row r="55" s="14" customFormat="1" ht="20.100000000000001" customHeight="1" x14ac:dyDescent="0.15"/>
    <row r="56" s="14" customFormat="1" ht="20.100000000000001" customHeight="1" x14ac:dyDescent="0.15"/>
    <row r="57" s="14" customFormat="1" ht="20.100000000000001" customHeight="1" x14ac:dyDescent="0.15"/>
    <row r="58" s="14" customFormat="1" ht="20.100000000000001" customHeight="1" x14ac:dyDescent="0.15"/>
    <row r="59" s="14" customFormat="1" ht="20.100000000000001" customHeight="1" x14ac:dyDescent="0.15"/>
    <row r="60" s="14" customFormat="1" ht="20.100000000000001" customHeight="1" x14ac:dyDescent="0.15"/>
    <row r="61" s="14" customFormat="1" ht="20.100000000000001" customHeight="1" x14ac:dyDescent="0.15"/>
    <row r="62" s="14" customFormat="1" ht="20.100000000000001" customHeight="1" x14ac:dyDescent="0.15"/>
    <row r="63" s="14" customFormat="1" ht="20.100000000000001" customHeight="1" x14ac:dyDescent="0.15"/>
    <row r="64" s="14" customFormat="1" ht="20.100000000000001" customHeight="1" x14ac:dyDescent="0.15"/>
    <row r="65" s="14" customFormat="1" ht="20.100000000000001" customHeight="1" x14ac:dyDescent="0.15"/>
    <row r="66" s="14" customFormat="1" ht="20.100000000000001" customHeight="1" x14ac:dyDescent="0.15"/>
    <row r="67" s="14" customFormat="1" ht="20.100000000000001" customHeight="1" x14ac:dyDescent="0.15"/>
    <row r="68" s="14" customFormat="1" ht="20.100000000000001" customHeight="1" x14ac:dyDescent="0.15"/>
    <row r="69" s="14" customFormat="1" ht="20.100000000000001" customHeight="1" x14ac:dyDescent="0.15"/>
    <row r="70" s="14" customFormat="1" ht="20.100000000000001" customHeight="1" x14ac:dyDescent="0.15"/>
    <row r="71" s="14" customFormat="1" ht="20.100000000000001" customHeight="1" x14ac:dyDescent="0.15"/>
    <row r="72" s="14" customFormat="1" ht="20.100000000000001" customHeight="1" x14ac:dyDescent="0.15"/>
    <row r="73" s="14" customFormat="1" ht="20.100000000000001" customHeight="1" x14ac:dyDescent="0.15"/>
    <row r="74" s="14" customFormat="1" ht="20.100000000000001" customHeight="1" x14ac:dyDescent="0.15"/>
    <row r="75" s="14" customFormat="1" ht="20.100000000000001" customHeight="1" x14ac:dyDescent="0.15"/>
    <row r="76" s="14" customFormat="1" ht="20.100000000000001" customHeight="1" x14ac:dyDescent="0.15"/>
    <row r="77" s="14" customFormat="1" ht="20.100000000000001" customHeight="1" x14ac:dyDescent="0.15"/>
    <row r="78" s="14" customFormat="1" ht="20.100000000000001" customHeight="1" x14ac:dyDescent="0.15"/>
    <row r="79" s="14" customFormat="1" ht="20.100000000000001" customHeight="1" x14ac:dyDescent="0.15"/>
    <row r="80" s="14" customFormat="1" ht="20.100000000000001" customHeight="1" x14ac:dyDescent="0.15"/>
    <row r="81" s="14" customFormat="1" ht="20.100000000000001" customHeight="1" x14ac:dyDescent="0.15"/>
    <row r="82" s="14" customFormat="1" ht="20.100000000000001" customHeight="1" x14ac:dyDescent="0.15"/>
    <row r="83" s="14" customFormat="1" ht="20.100000000000001" customHeight="1" x14ac:dyDescent="0.15"/>
    <row r="84" s="14" customFormat="1" ht="20.100000000000001" customHeight="1" x14ac:dyDescent="0.15"/>
    <row r="85" s="14" customFormat="1" ht="20.100000000000001" customHeight="1" x14ac:dyDescent="0.15"/>
    <row r="86" s="14" customFormat="1" ht="20.100000000000001" customHeight="1" x14ac:dyDescent="0.15"/>
    <row r="87" s="14" customFormat="1" ht="20.100000000000001" customHeight="1" x14ac:dyDescent="0.15"/>
    <row r="88" s="14" customFormat="1" ht="20.100000000000001" customHeight="1" x14ac:dyDescent="0.15"/>
    <row r="89" s="14" customFormat="1" ht="20.100000000000001" customHeight="1" x14ac:dyDescent="0.15"/>
    <row r="90" s="14" customFormat="1" ht="20.100000000000001" customHeight="1" x14ac:dyDescent="0.15"/>
    <row r="91" s="14" customFormat="1" ht="20.100000000000001" customHeight="1" x14ac:dyDescent="0.15"/>
    <row r="92" s="14" customFormat="1" ht="20.100000000000001" customHeight="1" x14ac:dyDescent="0.15"/>
    <row r="93" s="14" customFormat="1" ht="20.100000000000001" customHeight="1" x14ac:dyDescent="0.15"/>
    <row r="94" s="14" customFormat="1" ht="20.100000000000001" customHeight="1" x14ac:dyDescent="0.15"/>
    <row r="95" s="14" customFormat="1" ht="20.100000000000001" customHeight="1" x14ac:dyDescent="0.15"/>
    <row r="96" s="14" customFormat="1" ht="20.100000000000001" customHeight="1" x14ac:dyDescent="0.15"/>
    <row r="97" s="14" customFormat="1" ht="20.100000000000001" customHeight="1" x14ac:dyDescent="0.15"/>
    <row r="98" s="14" customFormat="1" ht="20.100000000000001" customHeight="1" x14ac:dyDescent="0.15"/>
    <row r="99" s="14" customFormat="1" ht="20.100000000000001" customHeight="1" x14ac:dyDescent="0.15"/>
    <row r="100" s="14" customFormat="1" ht="20.100000000000001" customHeight="1" x14ac:dyDescent="0.15"/>
    <row r="101" s="14" customFormat="1" ht="20.100000000000001" customHeight="1" x14ac:dyDescent="0.15"/>
    <row r="102" s="14" customFormat="1" ht="20.100000000000001" customHeight="1" x14ac:dyDescent="0.15"/>
    <row r="103" s="14" customFormat="1" ht="20.100000000000001" customHeight="1" x14ac:dyDescent="0.15"/>
    <row r="104" s="14" customFormat="1" ht="20.100000000000001" customHeight="1" x14ac:dyDescent="0.15"/>
    <row r="105" s="14" customFormat="1" ht="20.100000000000001" customHeight="1" x14ac:dyDescent="0.15"/>
    <row r="106" s="14" customFormat="1" ht="20.100000000000001" customHeight="1" x14ac:dyDescent="0.15"/>
  </sheetData>
  <mergeCells count="50">
    <mergeCell ref="C43:D43"/>
    <mergeCell ref="C14:D14"/>
    <mergeCell ref="C26:D26"/>
    <mergeCell ref="C38:D38"/>
    <mergeCell ref="C40:D40"/>
    <mergeCell ref="C16:D16"/>
    <mergeCell ref="H3:H4"/>
    <mergeCell ref="B5:B16"/>
    <mergeCell ref="C5:D5"/>
    <mergeCell ref="C6:D6"/>
    <mergeCell ref="C7:D7"/>
    <mergeCell ref="C8:D8"/>
    <mergeCell ref="B3:D4"/>
    <mergeCell ref="E3:E4"/>
    <mergeCell ref="F3:F4"/>
    <mergeCell ref="G3:G4"/>
    <mergeCell ref="C9:D9"/>
    <mergeCell ref="C10:D10"/>
    <mergeCell ref="C11:D11"/>
    <mergeCell ref="C13:D13"/>
    <mergeCell ref="C15:D15"/>
    <mergeCell ref="C12:D12"/>
    <mergeCell ref="B17:B28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7:D27"/>
    <mergeCell ref="C28:D28"/>
    <mergeCell ref="B45:D45"/>
    <mergeCell ref="C35:D35"/>
    <mergeCell ref="C36:D36"/>
    <mergeCell ref="C37:D37"/>
    <mergeCell ref="C39:D39"/>
    <mergeCell ref="B41:B44"/>
    <mergeCell ref="C41:D41"/>
    <mergeCell ref="C42:D42"/>
    <mergeCell ref="C44:D44"/>
    <mergeCell ref="B29:B39"/>
    <mergeCell ref="C29:D29"/>
    <mergeCell ref="C30:D30"/>
    <mergeCell ref="C31:D31"/>
    <mergeCell ref="C32:D32"/>
    <mergeCell ref="C33:D33"/>
    <mergeCell ref="C34:D34"/>
  </mergeCells>
  <phoneticPr fontId="2"/>
  <pageMargins left="0.7" right="0.7" top="0.75" bottom="0.75" header="0.3" footer="0.3"/>
  <pageSetup paperSize="9" scale="46" orientation="portrait" r:id="rId1"/>
  <rowBreaks count="1" manualBreakCount="1">
    <brk id="45" max="7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M50"/>
  <sheetViews>
    <sheetView zoomScaleNormal="100" workbookViewId="0"/>
  </sheetViews>
  <sheetFormatPr defaultRowHeight="13.5" x14ac:dyDescent="0.15"/>
  <cols>
    <col min="4" max="7" width="9.125" bestFit="1" customWidth="1"/>
    <col min="8" max="8" width="10.625" bestFit="1" customWidth="1"/>
    <col min="11" max="11" width="11.75" bestFit="1" customWidth="1"/>
    <col min="13" max="13" width="9.125" bestFit="1" customWidth="1"/>
  </cols>
  <sheetData>
    <row r="1" spans="1:13" s="14" customFormat="1" ht="20.100000000000001" customHeight="1" x14ac:dyDescent="0.15">
      <c r="A1" s="13" t="s">
        <v>143</v>
      </c>
    </row>
    <row r="2" spans="1:13" s="14" customFormat="1" ht="20.100000000000001" customHeight="1" x14ac:dyDescent="0.15"/>
    <row r="3" spans="1:13" s="14" customFormat="1" ht="31.5" customHeight="1" x14ac:dyDescent="0.15">
      <c r="B3" s="244" t="s">
        <v>58</v>
      </c>
      <c r="C3" s="245"/>
      <c r="D3" s="136" t="s">
        <v>60</v>
      </c>
      <c r="E3" s="137" t="s">
        <v>63</v>
      </c>
      <c r="F3" s="137" t="s">
        <v>64</v>
      </c>
      <c r="G3" s="138" t="s">
        <v>61</v>
      </c>
      <c r="H3" s="139" t="s">
        <v>62</v>
      </c>
    </row>
    <row r="4" spans="1:13" s="14" customFormat="1" ht="20.100000000000001" customHeight="1" x14ac:dyDescent="0.15">
      <c r="B4" s="242" t="s">
        <v>27</v>
      </c>
      <c r="C4" s="243"/>
      <c r="D4" s="62">
        <v>3229</v>
      </c>
      <c r="E4" s="67">
        <v>59745.969999999994</v>
      </c>
      <c r="F4" s="67">
        <f>E4*1000/D4</f>
        <v>18502.932796531433</v>
      </c>
      <c r="G4" s="67">
        <v>50030</v>
      </c>
      <c r="H4" s="63">
        <f>F4/G4</f>
        <v>0.36983675387830167</v>
      </c>
      <c r="K4" s="14">
        <f>D4*G4</f>
        <v>161546870</v>
      </c>
      <c r="L4" s="14" t="s">
        <v>27</v>
      </c>
      <c r="M4" s="24">
        <f>G4-F4</f>
        <v>31527.067203468567</v>
      </c>
    </row>
    <row r="5" spans="1:13" s="14" customFormat="1" ht="20.100000000000001" customHeight="1" x14ac:dyDescent="0.15">
      <c r="B5" s="238" t="s">
        <v>28</v>
      </c>
      <c r="C5" s="239"/>
      <c r="D5" s="64">
        <v>3392</v>
      </c>
      <c r="E5" s="68">
        <v>101960.48</v>
      </c>
      <c r="F5" s="68">
        <f t="shared" ref="F5:F13" si="0">E5*1000/D5</f>
        <v>30059.103773584906</v>
      </c>
      <c r="G5" s="68">
        <v>104730</v>
      </c>
      <c r="H5" s="65">
        <f t="shared" ref="H5:H10" si="1">F5/G5</f>
        <v>0.28701521792786122</v>
      </c>
      <c r="K5" s="14">
        <f t="shared" ref="K5:K10" si="2">D5*G5</f>
        <v>355244160</v>
      </c>
      <c r="L5" s="14" t="s">
        <v>28</v>
      </c>
      <c r="M5" s="24">
        <f t="shared" ref="M5:M10" si="3">G5-F5</f>
        <v>74670.89622641509</v>
      </c>
    </row>
    <row r="6" spans="1:13" s="14" customFormat="1" ht="20.100000000000001" customHeight="1" x14ac:dyDescent="0.15">
      <c r="B6" s="238" t="s">
        <v>29</v>
      </c>
      <c r="C6" s="239"/>
      <c r="D6" s="64">
        <v>6277</v>
      </c>
      <c r="E6" s="68">
        <v>608303.94999999984</v>
      </c>
      <c r="F6" s="68">
        <f t="shared" si="0"/>
        <v>96909.980882587202</v>
      </c>
      <c r="G6" s="68">
        <v>166920</v>
      </c>
      <c r="H6" s="65">
        <f t="shared" si="1"/>
        <v>0.58057740763591659</v>
      </c>
      <c r="K6" s="14">
        <f t="shared" si="2"/>
        <v>1047756840</v>
      </c>
      <c r="L6" s="14" t="s">
        <v>29</v>
      </c>
      <c r="M6" s="24">
        <f t="shared" si="3"/>
        <v>70010.019117412798</v>
      </c>
    </row>
    <row r="7" spans="1:13" s="14" customFormat="1" ht="20.100000000000001" customHeight="1" x14ac:dyDescent="0.15">
      <c r="B7" s="238" t="s">
        <v>30</v>
      </c>
      <c r="C7" s="239"/>
      <c r="D7" s="64">
        <v>3720</v>
      </c>
      <c r="E7" s="68">
        <v>459091.21</v>
      </c>
      <c r="F7" s="68">
        <f t="shared" si="0"/>
        <v>123411.61559139784</v>
      </c>
      <c r="G7" s="68">
        <v>196160</v>
      </c>
      <c r="H7" s="65">
        <f t="shared" si="1"/>
        <v>0.62913751830851261</v>
      </c>
      <c r="K7" s="14">
        <f t="shared" si="2"/>
        <v>729715200</v>
      </c>
      <c r="L7" s="14" t="s">
        <v>30</v>
      </c>
      <c r="M7" s="24">
        <f t="shared" si="3"/>
        <v>72748.384408602156</v>
      </c>
    </row>
    <row r="8" spans="1:13" s="14" customFormat="1" ht="20.100000000000001" customHeight="1" x14ac:dyDescent="0.15">
      <c r="B8" s="238" t="s">
        <v>31</v>
      </c>
      <c r="C8" s="239"/>
      <c r="D8" s="64">
        <v>2321</v>
      </c>
      <c r="E8" s="68">
        <v>366917.20000000007</v>
      </c>
      <c r="F8" s="68">
        <f t="shared" si="0"/>
        <v>158085.82507539855</v>
      </c>
      <c r="G8" s="68">
        <v>269310</v>
      </c>
      <c r="H8" s="65">
        <f t="shared" si="1"/>
        <v>0.58700317505996269</v>
      </c>
      <c r="K8" s="14">
        <f t="shared" si="2"/>
        <v>625068510</v>
      </c>
      <c r="L8" s="14" t="s">
        <v>31</v>
      </c>
      <c r="M8" s="24">
        <f t="shared" si="3"/>
        <v>111224.17492460145</v>
      </c>
    </row>
    <row r="9" spans="1:13" s="14" customFormat="1" ht="20.100000000000001" customHeight="1" x14ac:dyDescent="0.15">
      <c r="B9" s="238" t="s">
        <v>32</v>
      </c>
      <c r="C9" s="239"/>
      <c r="D9" s="64">
        <v>2043</v>
      </c>
      <c r="E9" s="68">
        <v>384583.62000000011</v>
      </c>
      <c r="F9" s="68">
        <f t="shared" si="0"/>
        <v>188244.55212922179</v>
      </c>
      <c r="G9" s="68">
        <v>308060</v>
      </c>
      <c r="H9" s="65">
        <f t="shared" si="1"/>
        <v>0.61106457225612476</v>
      </c>
      <c r="K9" s="14">
        <f t="shared" si="2"/>
        <v>629366580</v>
      </c>
      <c r="L9" s="14" t="s">
        <v>32</v>
      </c>
      <c r="M9" s="24">
        <f t="shared" si="3"/>
        <v>119815.44787077821</v>
      </c>
    </row>
    <row r="10" spans="1:13" s="14" customFormat="1" ht="20.100000000000001" customHeight="1" x14ac:dyDescent="0.15">
      <c r="B10" s="240" t="s">
        <v>33</v>
      </c>
      <c r="C10" s="241"/>
      <c r="D10" s="72">
        <v>1021</v>
      </c>
      <c r="E10" s="73">
        <v>211255.18000000002</v>
      </c>
      <c r="F10" s="73">
        <f t="shared" si="0"/>
        <v>206910.06856023509</v>
      </c>
      <c r="G10" s="73">
        <v>360650</v>
      </c>
      <c r="H10" s="75">
        <f t="shared" si="1"/>
        <v>0.57371431737206458</v>
      </c>
      <c r="K10" s="14">
        <f t="shared" si="2"/>
        <v>368223650</v>
      </c>
      <c r="L10" s="14" t="s">
        <v>33</v>
      </c>
      <c r="M10" s="24">
        <f t="shared" si="3"/>
        <v>153739.93143976491</v>
      </c>
    </row>
    <row r="11" spans="1:13" s="14" customFormat="1" ht="20.100000000000001" customHeight="1" x14ac:dyDescent="0.15">
      <c r="B11" s="242" t="s">
        <v>65</v>
      </c>
      <c r="C11" s="243"/>
      <c r="D11" s="62">
        <f>SUM(D4:D5)</f>
        <v>6621</v>
      </c>
      <c r="E11" s="67">
        <f>SUM(E4:E5)</f>
        <v>161706.44999999998</v>
      </c>
      <c r="F11" s="67">
        <f t="shared" si="0"/>
        <v>24423.266878115082</v>
      </c>
      <c r="G11" s="82"/>
      <c r="H11" s="63">
        <f>SUM(E4:E5)*1000/SUM(K4:K5)</f>
        <v>0.31290490858558434</v>
      </c>
    </row>
    <row r="12" spans="1:13" s="14" customFormat="1" ht="20.100000000000001" customHeight="1" x14ac:dyDescent="0.15">
      <c r="B12" s="240" t="s">
        <v>59</v>
      </c>
      <c r="C12" s="241"/>
      <c r="D12" s="66">
        <f>SUM(D6:D10)</f>
        <v>15382</v>
      </c>
      <c r="E12" s="78">
        <f>SUM(E6:E10)</f>
        <v>2030151.16</v>
      </c>
      <c r="F12" s="69">
        <f t="shared" si="0"/>
        <v>131982.26238460539</v>
      </c>
      <c r="G12" s="83"/>
      <c r="H12" s="70">
        <f>SUM(E6:E10)*1000/SUM(K6:K10)</f>
        <v>0.59708031583420451</v>
      </c>
    </row>
    <row r="13" spans="1:13" s="14" customFormat="1" ht="20.100000000000001" customHeight="1" x14ac:dyDescent="0.15">
      <c r="B13" s="244" t="s">
        <v>66</v>
      </c>
      <c r="C13" s="245"/>
      <c r="D13" s="71">
        <f>SUM(D11:D12)</f>
        <v>22003</v>
      </c>
      <c r="E13" s="79">
        <f>SUM(E11:E12)</f>
        <v>2191857.61</v>
      </c>
      <c r="F13" s="74">
        <f t="shared" si="0"/>
        <v>99616.307321728862</v>
      </c>
      <c r="G13" s="77"/>
      <c r="H13" s="76">
        <f>SUM(E4:E10)*1000/SUM(K4:K10)</f>
        <v>0.55958676642564908</v>
      </c>
    </row>
    <row r="14" spans="1:13" s="14" customFormat="1" ht="20.100000000000001" customHeight="1" x14ac:dyDescent="0.15"/>
    <row r="15" spans="1:13" s="14" customFormat="1" ht="20.100000000000001" customHeight="1" x14ac:dyDescent="0.15"/>
    <row r="16" spans="1:13" s="14" customFormat="1" ht="20.100000000000001" customHeight="1" x14ac:dyDescent="0.15"/>
    <row r="17" s="14" customFormat="1" ht="20.100000000000001" customHeight="1" x14ac:dyDescent="0.15"/>
    <row r="18" s="14" customFormat="1" ht="20.100000000000001" customHeight="1" x14ac:dyDescent="0.15"/>
    <row r="19" s="14" customFormat="1" ht="20.100000000000001" customHeight="1" x14ac:dyDescent="0.15"/>
    <row r="20" s="14" customFormat="1" ht="20.100000000000001" customHeight="1" x14ac:dyDescent="0.15"/>
    <row r="21" s="14" customFormat="1" ht="20.100000000000001" customHeight="1" x14ac:dyDescent="0.15"/>
    <row r="22" s="14" customFormat="1" ht="20.100000000000001" customHeight="1" x14ac:dyDescent="0.15"/>
    <row r="23" s="14" customFormat="1" ht="20.100000000000001" customHeight="1" x14ac:dyDescent="0.15"/>
    <row r="24" s="14" customFormat="1" ht="20.100000000000001" customHeight="1" x14ac:dyDescent="0.15"/>
    <row r="25" s="14" customFormat="1" ht="20.100000000000001" customHeight="1" x14ac:dyDescent="0.15"/>
    <row r="26" s="14" customFormat="1" ht="20.100000000000001" customHeight="1" x14ac:dyDescent="0.15"/>
    <row r="27" s="14" customFormat="1" ht="20.100000000000001" customHeight="1" x14ac:dyDescent="0.15"/>
    <row r="28" s="14" customFormat="1" ht="20.100000000000001" customHeight="1" x14ac:dyDescent="0.15"/>
    <row r="29" s="14" customFormat="1" ht="20.100000000000001" customHeight="1" x14ac:dyDescent="0.15"/>
    <row r="30" s="14" customFormat="1" ht="20.100000000000001" customHeight="1" x14ac:dyDescent="0.15"/>
    <row r="31" s="14" customFormat="1" ht="20.100000000000001" customHeight="1" x14ac:dyDescent="0.15"/>
    <row r="32" s="14" customFormat="1" ht="20.100000000000001" customHeight="1" x14ac:dyDescent="0.15"/>
    <row r="33" s="14" customFormat="1" ht="20.100000000000001" customHeight="1" x14ac:dyDescent="0.15"/>
    <row r="34" s="14" customFormat="1" ht="20.100000000000001" customHeight="1" x14ac:dyDescent="0.15"/>
    <row r="35" s="14" customFormat="1" ht="20.100000000000001" customHeight="1" x14ac:dyDescent="0.15"/>
    <row r="36" s="14" customFormat="1" ht="20.100000000000001" customHeight="1" x14ac:dyDescent="0.15"/>
    <row r="37" s="14" customFormat="1" ht="20.100000000000001" customHeight="1" x14ac:dyDescent="0.15"/>
    <row r="38" s="14" customFormat="1" ht="20.100000000000001" customHeight="1" x14ac:dyDescent="0.15"/>
    <row r="39" s="14" customFormat="1" ht="20.100000000000001" customHeight="1" x14ac:dyDescent="0.15"/>
    <row r="40" s="14" customFormat="1" ht="20.100000000000001" customHeight="1" x14ac:dyDescent="0.15"/>
    <row r="41" s="14" customFormat="1" ht="20.100000000000001" customHeight="1" x14ac:dyDescent="0.15"/>
    <row r="42" s="14" customFormat="1" ht="20.100000000000001" customHeight="1" x14ac:dyDescent="0.15"/>
    <row r="43" s="14" customFormat="1" ht="20.100000000000001" customHeight="1" x14ac:dyDescent="0.15"/>
    <row r="44" s="14" customFormat="1" ht="20.100000000000001" customHeight="1" x14ac:dyDescent="0.15"/>
    <row r="45" s="14" customFormat="1" ht="20.100000000000001" customHeight="1" x14ac:dyDescent="0.15"/>
    <row r="46" s="14" customFormat="1" ht="20.100000000000001" customHeight="1" x14ac:dyDescent="0.15"/>
    <row r="47" s="14" customFormat="1" ht="20.100000000000001" customHeight="1" x14ac:dyDescent="0.15"/>
    <row r="48" s="14" customFormat="1" ht="20.100000000000001" customHeight="1" x14ac:dyDescent="0.15"/>
    <row r="49" s="14" customFormat="1" ht="20.100000000000001" customHeight="1" x14ac:dyDescent="0.15"/>
    <row r="50" s="14" customFormat="1" ht="20.100000000000001" customHeight="1" x14ac:dyDescent="0.15"/>
  </sheetData>
  <mergeCells count="11">
    <mergeCell ref="B8:C8"/>
    <mergeCell ref="B3:C3"/>
    <mergeCell ref="B4:C4"/>
    <mergeCell ref="B5:C5"/>
    <mergeCell ref="B6:C6"/>
    <mergeCell ref="B7:C7"/>
    <mergeCell ref="B9:C9"/>
    <mergeCell ref="B10:C10"/>
    <mergeCell ref="B11:C11"/>
    <mergeCell ref="B12:C12"/>
    <mergeCell ref="B13:C13"/>
  </mergeCells>
  <phoneticPr fontId="2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10月状況（表紙）</vt:lpstr>
      <vt:lpstr>人口統計</vt:lpstr>
      <vt:lpstr>認定者数（2-1.2）</vt:lpstr>
      <vt:lpstr>給付状況（3-1）</vt:lpstr>
      <vt:lpstr>給付状況（3-2）</vt:lpstr>
      <vt:lpstr>給付状況（3-3）</vt:lpstr>
      <vt:lpstr>'10月状況（表紙）'!Print_Area</vt:lpstr>
      <vt:lpstr>'給付状況（3-1）'!Print_Area</vt:lpstr>
      <vt:lpstr>'給付状況（3-2）'!Print_Area</vt:lpstr>
      <vt:lpstr>'給付状況（3-3）'!Print_Area</vt:lpstr>
      <vt:lpstr>人口統計!Print_Area</vt:lpstr>
      <vt:lpstr>'認定者数（2-1.2）'!Print_Area</vt:lpstr>
    </vt:vector>
  </TitlesOfParts>
  <Company>FM-USER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HONBU44</dc:creator>
  <cp:lastModifiedBy>松永 達朗</cp:lastModifiedBy>
  <cp:lastPrinted>2018-11-09T01:45:55Z</cp:lastPrinted>
  <dcterms:created xsi:type="dcterms:W3CDTF">2003-07-11T02:30:35Z</dcterms:created>
  <dcterms:modified xsi:type="dcterms:W3CDTF">2021-02-01T06:33:21Z</dcterms:modified>
</cp:coreProperties>
</file>