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10月報告書\"/>
    </mc:Choice>
  </mc:AlternateContent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<sst xmlns="http://schemas.openxmlformats.org/spreadsheetml/2006/main" count="208" uniqueCount="154">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</sst>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61499</c:v>
                </c:pt>
                <c:pt idx="1">
                  <c:v>28779</c:v>
                </c:pt>
                <c:pt idx="2">
                  <c:v>14994</c:v>
                </c:pt>
                <c:pt idx="3">
                  <c:v>10156</c:v>
                </c:pt>
                <c:pt idx="4">
                  <c:v>13857</c:v>
                </c:pt>
                <c:pt idx="5">
                  <c:v>31773</c:v>
                </c:pt>
                <c:pt idx="6">
                  <c:v>40364</c:v>
                </c:pt>
                <c:pt idx="7">
                  <c:v>17356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24446</c:v>
                </c:pt>
                <c:pt idx="1">
                  <c:v>15026</c:v>
                </c:pt>
                <c:pt idx="2">
                  <c:v>9446</c:v>
                </c:pt>
                <c:pt idx="3">
                  <c:v>5162</c:v>
                </c:pt>
                <c:pt idx="4">
                  <c:v>7104</c:v>
                </c:pt>
                <c:pt idx="5">
                  <c:v>15294</c:v>
                </c:pt>
                <c:pt idx="6">
                  <c:v>24845</c:v>
                </c:pt>
                <c:pt idx="7">
                  <c:v>9583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20887</c:v>
                </c:pt>
                <c:pt idx="1">
                  <c:v>15563</c:v>
                </c:pt>
                <c:pt idx="2">
                  <c:v>9380</c:v>
                </c:pt>
                <c:pt idx="3">
                  <c:v>4705</c:v>
                </c:pt>
                <c:pt idx="4">
                  <c:v>7353</c:v>
                </c:pt>
                <c:pt idx="5">
                  <c:v>16160</c:v>
                </c:pt>
                <c:pt idx="6">
                  <c:v>24680</c:v>
                </c:pt>
                <c:pt idx="7">
                  <c:v>10885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0918392"/>
        <c:axId val="34286472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0.24155698833058029</c:v>
                </c:pt>
                <c:pt idx="1">
                  <c:v>0.32996774645912214</c:v>
                </c:pt>
                <c:pt idx="2">
                  <c:v>0.37158534659718934</c:v>
                </c:pt>
                <c:pt idx="3">
                  <c:v>0.30778588807785889</c:v>
                </c:pt>
                <c:pt idx="4">
                  <c:v>0.32238426545357241</c:v>
                </c:pt>
                <c:pt idx="5">
                  <c:v>0.31768829096344775</c:v>
                </c:pt>
                <c:pt idx="6">
                  <c:v>0.36239572662081077</c:v>
                </c:pt>
                <c:pt idx="7">
                  <c:v>0.3545470292742075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65512"/>
        <c:axId val="342867864"/>
      </c:lineChart>
      <c:catAx>
        <c:axId val="34091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864728"/>
        <c:crosses val="autoZero"/>
        <c:auto val="1"/>
        <c:lblAlgn val="ctr"/>
        <c:lblOffset val="100"/>
        <c:noMultiLvlLbl val="0"/>
      </c:catAx>
      <c:valAx>
        <c:axId val="3428647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0918392"/>
        <c:crosses val="autoZero"/>
        <c:crossBetween val="between"/>
      </c:valAx>
      <c:valAx>
        <c:axId val="3428678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865512"/>
        <c:crosses val="max"/>
        <c:crossBetween val="between"/>
      </c:valAx>
      <c:catAx>
        <c:axId val="342865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4286786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3701</c:v>
                </c:pt>
                <c:pt idx="1">
                  <c:v>2704</c:v>
                </c:pt>
                <c:pt idx="2">
                  <c:v>295</c:v>
                </c:pt>
                <c:pt idx="3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1040866.85</c:v>
                </c:pt>
                <c:pt idx="1">
                  <c:v>842561.34</c:v>
                </c:pt>
                <c:pt idx="2">
                  <c:v>121088.04</c:v>
                </c:pt>
                <c:pt idx="3">
                  <c:v>72102.149999999994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24499.409999999996</c:v>
                </c:pt>
                <c:pt idx="1">
                  <c:v>958.45</c:v>
                </c:pt>
                <c:pt idx="2">
                  <c:v>26473.039999999997</c:v>
                </c:pt>
                <c:pt idx="3">
                  <c:v>407.17</c:v>
                </c:pt>
                <c:pt idx="4">
                  <c:v>135907.77000000002</c:v>
                </c:pt>
                <c:pt idx="5">
                  <c:v>8371.74</c:v>
                </c:pt>
                <c:pt idx="6">
                  <c:v>545448.75000000023</c:v>
                </c:pt>
                <c:pt idx="7">
                  <c:v>8735.09</c:v>
                </c:pt>
                <c:pt idx="8">
                  <c:v>5913</c:v>
                </c:pt>
                <c:pt idx="9">
                  <c:v>25039.62</c:v>
                </c:pt>
                <c:pt idx="10">
                  <c:v>12426.72</c:v>
                </c:pt>
                <c:pt idx="11">
                  <c:v>134677.09000000003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4776"/>
        <c:axId val="3437920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167</c:v>
                </c:pt>
                <c:pt idx="1">
                  <c:v>7</c:v>
                </c:pt>
                <c:pt idx="2">
                  <c:v>163</c:v>
                </c:pt>
                <c:pt idx="3">
                  <c:v>8</c:v>
                </c:pt>
                <c:pt idx="4">
                  <c:v>627</c:v>
                </c:pt>
                <c:pt idx="5">
                  <c:v>131</c:v>
                </c:pt>
                <c:pt idx="6">
                  <c:v>1944</c:v>
                </c:pt>
                <c:pt idx="7">
                  <c:v>35</c:v>
                </c:pt>
                <c:pt idx="8">
                  <c:v>27</c:v>
                </c:pt>
                <c:pt idx="9">
                  <c:v>84</c:v>
                </c:pt>
                <c:pt idx="10">
                  <c:v>52</c:v>
                </c:pt>
                <c:pt idx="11">
                  <c:v>1063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5952"/>
        <c:axId val="343792816"/>
      </c:lineChart>
      <c:catAx>
        <c:axId val="34379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792816"/>
        <c:crosses val="autoZero"/>
        <c:auto val="1"/>
        <c:lblAlgn val="ctr"/>
        <c:lblOffset val="100"/>
        <c:noMultiLvlLbl val="0"/>
      </c:catAx>
      <c:valAx>
        <c:axId val="343792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795952"/>
        <c:crosses val="autoZero"/>
        <c:crossBetween val="between"/>
      </c:valAx>
      <c:valAx>
        <c:axId val="3437920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794776"/>
        <c:crosses val="max"/>
        <c:crossBetween val="between"/>
      </c:valAx>
      <c:catAx>
        <c:axId val="34379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2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18502.932796531433</c:v>
                </c:pt>
                <c:pt idx="1">
                  <c:v>30059.103773584906</c:v>
                </c:pt>
                <c:pt idx="2">
                  <c:v>96909.980882587202</c:v>
                </c:pt>
                <c:pt idx="3">
                  <c:v>123411.61559139784</c:v>
                </c:pt>
                <c:pt idx="4">
                  <c:v>158085.82507539855</c:v>
                </c:pt>
                <c:pt idx="5">
                  <c:v>188244.55212922179</c:v>
                </c:pt>
                <c:pt idx="6">
                  <c:v>206910.06856023509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7520"/>
        <c:axId val="34379164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3229</c:v>
                </c:pt>
                <c:pt idx="1">
                  <c:v>3392</c:v>
                </c:pt>
                <c:pt idx="2">
                  <c:v>6277</c:v>
                </c:pt>
                <c:pt idx="3">
                  <c:v>3720</c:v>
                </c:pt>
                <c:pt idx="4">
                  <c:v>2321</c:v>
                </c:pt>
                <c:pt idx="5">
                  <c:v>2043</c:v>
                </c:pt>
                <c:pt idx="6">
                  <c:v>1021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6736"/>
        <c:axId val="343797128"/>
      </c:lineChart>
      <c:catAx>
        <c:axId val="3437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3797128"/>
        <c:crosses val="autoZero"/>
        <c:auto val="1"/>
        <c:lblAlgn val="ctr"/>
        <c:lblOffset val="100"/>
        <c:noMultiLvlLbl val="0"/>
      </c:catAx>
      <c:valAx>
        <c:axId val="343797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3796736"/>
        <c:crosses val="autoZero"/>
        <c:crossBetween val="between"/>
      </c:valAx>
      <c:valAx>
        <c:axId val="3437916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3797520"/>
        <c:crosses val="max"/>
        <c:crossBetween val="between"/>
      </c:valAx>
      <c:catAx>
        <c:axId val="34379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16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601520"/>
        <c:axId val="3446003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18502.932796531433</c:v>
                </c:pt>
                <c:pt idx="1">
                  <c:v>30059.103773584906</c:v>
                </c:pt>
                <c:pt idx="2">
                  <c:v>96909.980882587202</c:v>
                </c:pt>
                <c:pt idx="3">
                  <c:v>123411.61559139784</c:v>
                </c:pt>
                <c:pt idx="4">
                  <c:v>158085.82507539855</c:v>
                </c:pt>
                <c:pt idx="5">
                  <c:v>188244.55212922179</c:v>
                </c:pt>
                <c:pt idx="6">
                  <c:v>206910.06856023509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596424"/>
        <c:axId val="344598384"/>
      </c:barChart>
      <c:catAx>
        <c:axId val="34460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600344"/>
        <c:crosses val="autoZero"/>
        <c:auto val="1"/>
        <c:lblAlgn val="ctr"/>
        <c:lblOffset val="100"/>
        <c:noMultiLvlLbl val="0"/>
      </c:catAx>
      <c:valAx>
        <c:axId val="3446003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601520"/>
        <c:crosses val="autoZero"/>
        <c:crossBetween val="between"/>
      </c:valAx>
      <c:valAx>
        <c:axId val="34459838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44596424"/>
        <c:crosses val="max"/>
        <c:crossBetween val="between"/>
      </c:valAx>
      <c:catAx>
        <c:axId val="34459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59838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7363</c:v>
                </c:pt>
                <c:pt idx="1">
                  <c:v>5451</c:v>
                </c:pt>
                <c:pt idx="2">
                  <c:v>8739</c:v>
                </c:pt>
                <c:pt idx="3">
                  <c:v>5291</c:v>
                </c:pt>
                <c:pt idx="4">
                  <c:v>4424</c:v>
                </c:pt>
                <c:pt idx="5">
                  <c:v>5322</c:v>
                </c:pt>
                <c:pt idx="6">
                  <c:v>3099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972</c:v>
                </c:pt>
                <c:pt idx="1">
                  <c:v>839</c:v>
                </c:pt>
                <c:pt idx="2">
                  <c:v>747</c:v>
                </c:pt>
                <c:pt idx="3">
                  <c:v>641</c:v>
                </c:pt>
                <c:pt idx="4">
                  <c:v>493</c:v>
                </c:pt>
                <c:pt idx="5">
                  <c:v>518</c:v>
                </c:pt>
                <c:pt idx="6">
                  <c:v>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3340</c:v>
                </c:pt>
                <c:pt idx="1">
                  <c:v>2524</c:v>
                </c:pt>
                <c:pt idx="2">
                  <c:v>5019</c:v>
                </c:pt>
                <c:pt idx="3">
                  <c:v>3007</c:v>
                </c:pt>
                <c:pt idx="4">
                  <c:v>2675</c:v>
                </c:pt>
                <c:pt idx="5">
                  <c:v>3479</c:v>
                </c:pt>
                <c:pt idx="6">
                  <c:v>1969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1259</c:v>
                </c:pt>
                <c:pt idx="1">
                  <c:v>1133</c:v>
                </c:pt>
                <c:pt idx="2">
                  <c:v>792</c:v>
                </c:pt>
                <c:pt idx="3">
                  <c:v>250</c:v>
                </c:pt>
                <c:pt idx="4">
                  <c:v>339</c:v>
                </c:pt>
                <c:pt idx="5">
                  <c:v>828</c:v>
                </c:pt>
                <c:pt idx="6">
                  <c:v>2307</c:v>
                </c:pt>
                <c:pt idx="7">
                  <c:v>455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943</c:v>
                </c:pt>
                <c:pt idx="1">
                  <c:v>1027</c:v>
                </c:pt>
                <c:pt idx="2">
                  <c:v>471</c:v>
                </c:pt>
                <c:pt idx="3">
                  <c:v>169</c:v>
                </c:pt>
                <c:pt idx="4">
                  <c:v>268</c:v>
                </c:pt>
                <c:pt idx="5">
                  <c:v>660</c:v>
                </c:pt>
                <c:pt idx="6">
                  <c:v>1548</c:v>
                </c:pt>
                <c:pt idx="7">
                  <c:v>365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1320</c:v>
                </c:pt>
                <c:pt idx="1">
                  <c:v>1161</c:v>
                </c:pt>
                <c:pt idx="2">
                  <c:v>860</c:v>
                </c:pt>
                <c:pt idx="3">
                  <c:v>356</c:v>
                </c:pt>
                <c:pt idx="4">
                  <c:v>510</c:v>
                </c:pt>
                <c:pt idx="5">
                  <c:v>1455</c:v>
                </c:pt>
                <c:pt idx="6">
                  <c:v>2201</c:v>
                </c:pt>
                <c:pt idx="7">
                  <c:v>876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756</c:v>
                </c:pt>
                <c:pt idx="2">
                  <c:v>532</c:v>
                </c:pt>
                <c:pt idx="3">
                  <c:v>213</c:v>
                </c:pt>
                <c:pt idx="4">
                  <c:v>333</c:v>
                </c:pt>
                <c:pt idx="5">
                  <c:v>711</c:v>
                </c:pt>
                <c:pt idx="6">
                  <c:v>1429</c:v>
                </c:pt>
                <c:pt idx="7">
                  <c:v>481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658</c:v>
                </c:pt>
                <c:pt idx="1">
                  <c:v>616</c:v>
                </c:pt>
                <c:pt idx="2">
                  <c:v>438</c:v>
                </c:pt>
                <c:pt idx="3">
                  <c:v>208</c:v>
                </c:pt>
                <c:pt idx="4">
                  <c:v>284</c:v>
                </c:pt>
                <c:pt idx="5">
                  <c:v>611</c:v>
                </c:pt>
                <c:pt idx="6">
                  <c:v>1246</c:v>
                </c:pt>
                <c:pt idx="7">
                  <c:v>363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876</c:v>
                </c:pt>
                <c:pt idx="1">
                  <c:v>657</c:v>
                </c:pt>
                <c:pt idx="2">
                  <c:v>491</c:v>
                </c:pt>
                <c:pt idx="3">
                  <c:v>209</c:v>
                </c:pt>
                <c:pt idx="4">
                  <c:v>361</c:v>
                </c:pt>
                <c:pt idx="5">
                  <c:v>745</c:v>
                </c:pt>
                <c:pt idx="6">
                  <c:v>1419</c:v>
                </c:pt>
                <c:pt idx="7">
                  <c:v>564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549</c:v>
                </c:pt>
                <c:pt idx="1">
                  <c:v>407</c:v>
                </c:pt>
                <c:pt idx="2">
                  <c:v>288</c:v>
                </c:pt>
                <c:pt idx="3">
                  <c:v>104</c:v>
                </c:pt>
                <c:pt idx="4">
                  <c:v>198</c:v>
                </c:pt>
                <c:pt idx="5">
                  <c:v>436</c:v>
                </c:pt>
                <c:pt idx="6">
                  <c:v>759</c:v>
                </c:pt>
                <c:pt idx="7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868256"/>
        <c:axId val="34286159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0.14208192707299319</c:v>
                </c:pt>
                <c:pt idx="1">
                  <c:v>0.18820491026185884</c:v>
                </c:pt>
                <c:pt idx="2">
                  <c:v>0.20567300541803887</c:v>
                </c:pt>
                <c:pt idx="3">
                  <c:v>0.1529340224992399</c:v>
                </c:pt>
                <c:pt idx="4">
                  <c:v>0.15860828664314866</c:v>
                </c:pt>
                <c:pt idx="5">
                  <c:v>0.17314173078145864</c:v>
                </c:pt>
                <c:pt idx="6">
                  <c:v>0.22027258960121152</c:v>
                </c:pt>
                <c:pt idx="7">
                  <c:v>0.1691420754348251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68648"/>
        <c:axId val="342863944"/>
      </c:lineChart>
      <c:catAx>
        <c:axId val="34286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2861592"/>
        <c:crosses val="autoZero"/>
        <c:auto val="1"/>
        <c:lblAlgn val="ctr"/>
        <c:lblOffset val="100"/>
        <c:noMultiLvlLbl val="0"/>
      </c:catAx>
      <c:valAx>
        <c:axId val="3428615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868256"/>
        <c:crosses val="autoZero"/>
        <c:crossBetween val="between"/>
      </c:valAx>
      <c:valAx>
        <c:axId val="3428639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868648"/>
        <c:crosses val="max"/>
        <c:crossBetween val="between"/>
      </c:valAx>
      <c:catAx>
        <c:axId val="342868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863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0.62491521591679855</c:v>
                </c:pt>
                <c:pt idx="1">
                  <c:v>0.62341982701264143</c:v>
                </c:pt>
                <c:pt idx="2">
                  <c:v>0.57355273592386991</c:v>
                </c:pt>
                <c:pt idx="3">
                  <c:v>0.59209794101279911</c:v>
                </c:pt>
                <c:pt idx="4">
                  <c:v>0.60727153619390761</c:v>
                </c:pt>
                <c:pt idx="5">
                  <c:v>0.63726727674345218</c:v>
                </c:pt>
                <c:pt idx="6">
                  <c:v>0.62661946902654864</c:v>
                </c:pt>
                <c:pt idx="7">
                  <c:v>0.62068221070811747</c:v>
                </c:pt>
                <c:pt idx="8">
                  <c:v>0.61906523855890949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0.19522948225186526</c:v>
                </c:pt>
                <c:pt idx="1">
                  <c:v>0.19494344644045242</c:v>
                </c:pt>
                <c:pt idx="2">
                  <c:v>0.19072164948453607</c:v>
                </c:pt>
                <c:pt idx="3">
                  <c:v>0.16583194212576516</c:v>
                </c:pt>
                <c:pt idx="4">
                  <c:v>0.14837864395676384</c:v>
                </c:pt>
                <c:pt idx="5">
                  <c:v>0.11328494793310193</c:v>
                </c:pt>
                <c:pt idx="6">
                  <c:v>0.14838938053097345</c:v>
                </c:pt>
                <c:pt idx="7">
                  <c:v>0.13687392055267703</c:v>
                </c:pt>
                <c:pt idx="8">
                  <c:v>0.16266796494644595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6.1383676237847615E-2</c:v>
                </c:pt>
                <c:pt idx="1">
                  <c:v>6.3206919494344649E-2</c:v>
                </c:pt>
                <c:pt idx="2">
                  <c:v>0.10527359238699445</c:v>
                </c:pt>
                <c:pt idx="3">
                  <c:v>4.4518642181413465E-2</c:v>
                </c:pt>
                <c:pt idx="4">
                  <c:v>0.11103832296102195</c:v>
                </c:pt>
                <c:pt idx="5">
                  <c:v>9.2773745661091825E-2</c:v>
                </c:pt>
                <c:pt idx="6">
                  <c:v>0.10067256637168141</c:v>
                </c:pt>
                <c:pt idx="7">
                  <c:v>7.1243523316062179E-2</c:v>
                </c:pt>
                <c:pt idx="8">
                  <c:v>8.3894839337877308E-2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0.11847162559348859</c:v>
                </c:pt>
                <c:pt idx="1">
                  <c:v>0.11842980705256155</c:v>
                </c:pt>
                <c:pt idx="2">
                  <c:v>0.13045202220459953</c:v>
                </c:pt>
                <c:pt idx="3">
                  <c:v>0.19755147468002227</c:v>
                </c:pt>
                <c:pt idx="4">
                  <c:v>0.1333114968883066</c:v>
                </c:pt>
                <c:pt idx="5">
                  <c:v>0.15667402966235405</c:v>
                </c:pt>
                <c:pt idx="6">
                  <c:v>0.12431858407079646</c:v>
                </c:pt>
                <c:pt idx="7">
                  <c:v>0.17120034542314336</c:v>
                </c:pt>
                <c:pt idx="8">
                  <c:v>0.13437195715676728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864336"/>
        <c:axId val="342861984"/>
      </c:barChart>
      <c:catAx>
        <c:axId val="34286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861984"/>
        <c:crosses val="autoZero"/>
        <c:auto val="1"/>
        <c:lblAlgn val="ctr"/>
        <c:lblOffset val="100"/>
        <c:noMultiLvlLbl val="0"/>
      </c:catAx>
      <c:valAx>
        <c:axId val="3428619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86433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0.3947382284146736</c:v>
                </c:pt>
                <c:pt idx="1">
                  <c:v>0.43544370069570032</c:v>
                </c:pt>
                <c:pt idx="2">
                  <c:v>0.35567171177539336</c:v>
                </c:pt>
                <c:pt idx="3">
                  <c:v>0.34915024647817611</c:v>
                </c:pt>
                <c:pt idx="4">
                  <c:v>0.38927989184337936</c:v>
                </c:pt>
                <c:pt idx="5">
                  <c:v>0.37758268063731215</c:v>
                </c:pt>
                <c:pt idx="6">
                  <c:v>0.396051191028298</c:v>
                </c:pt>
                <c:pt idx="7">
                  <c:v>0.37988073093027197</c:v>
                </c:pt>
                <c:pt idx="8">
                  <c:v>0.39060950912477843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4.2076959503705651E-2</c:v>
                </c:pt>
                <c:pt idx="1">
                  <c:v>3.9630573176501122E-2</c:v>
                </c:pt>
                <c:pt idx="2">
                  <c:v>3.4914712293397293E-2</c:v>
                </c:pt>
                <c:pt idx="3">
                  <c:v>2.9409400906181608E-2</c:v>
                </c:pt>
                <c:pt idx="4">
                  <c:v>3.0057614304196793E-2</c:v>
                </c:pt>
                <c:pt idx="5">
                  <c:v>2.1209984353420003E-2</c:v>
                </c:pt>
                <c:pt idx="6">
                  <c:v>2.6407090749162927E-2</c:v>
                </c:pt>
                <c:pt idx="7">
                  <c:v>2.6589253372084093E-2</c:v>
                </c:pt>
                <c:pt idx="8">
                  <c:v>3.1117799044442382E-2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0.14636181507646617</c:v>
                </c:pt>
                <c:pt idx="1">
                  <c:v>0.14239229733376804</c:v>
                </c:pt>
                <c:pt idx="2">
                  <c:v>0.22230920807630256</c:v>
                </c:pt>
                <c:pt idx="3">
                  <c:v>8.1826520748899054E-2</c:v>
                </c:pt>
                <c:pt idx="4">
                  <c:v>0.20590436330298484</c:v>
                </c:pt>
                <c:pt idx="5">
                  <c:v>0.18490746211555234</c:v>
                </c:pt>
                <c:pt idx="6">
                  <c:v>0.22106413753244139</c:v>
                </c:pt>
                <c:pt idx="7">
                  <c:v>0.12899846061292133</c:v>
                </c:pt>
                <c:pt idx="8">
                  <c:v>0.17871814253132526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0.41682299700515452</c:v>
                </c:pt>
                <c:pt idx="1">
                  <c:v>0.38253342879403046</c:v>
                </c:pt>
                <c:pt idx="2">
                  <c:v>0.38710436785490671</c:v>
                </c:pt>
                <c:pt idx="3">
                  <c:v>0.53961383186674328</c:v>
                </c:pt>
                <c:pt idx="4">
                  <c:v>0.37475813054943891</c:v>
                </c:pt>
                <c:pt idx="5">
                  <c:v>0.41629987289371551</c:v>
                </c:pt>
                <c:pt idx="6">
                  <c:v>0.35647758069009761</c:v>
                </c:pt>
                <c:pt idx="7">
                  <c:v>0.4645315550847226</c:v>
                </c:pt>
                <c:pt idx="8">
                  <c:v>0.39955454929945389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862376"/>
        <c:axId val="342866296"/>
      </c:barChart>
      <c:catAx>
        <c:axId val="342862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866296"/>
        <c:crosses val="autoZero"/>
        <c:auto val="1"/>
        <c:lblAlgn val="ctr"/>
        <c:lblOffset val="100"/>
        <c:noMultiLvlLbl val="0"/>
      </c:catAx>
      <c:valAx>
        <c:axId val="34286629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86237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288519.75999999995</c:v>
                </c:pt>
                <c:pt idx="1">
                  <c:v>18511.48</c:v>
                </c:pt>
                <c:pt idx="2">
                  <c:v>93409.53</c:v>
                </c:pt>
                <c:pt idx="3">
                  <c:v>16020.340000000002</c:v>
                </c:pt>
                <c:pt idx="4">
                  <c:v>51202.099999999984</c:v>
                </c:pt>
                <c:pt idx="5">
                  <c:v>765505.6100000001</c:v>
                </c:pt>
                <c:pt idx="6">
                  <c:v>303323.48999999993</c:v>
                </c:pt>
                <c:pt idx="7">
                  <c:v>138146.51</c:v>
                </c:pt>
                <c:pt idx="8">
                  <c:v>16359.220000000003</c:v>
                </c:pt>
                <c:pt idx="9">
                  <c:v>226.03</c:v>
                </c:pt>
                <c:pt idx="10">
                  <c:v>111813.35999999997</c:v>
                </c:pt>
                <c:pt idx="11">
                  <c:v>227090.59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1248"/>
        <c:axId val="3437936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4806</c:v>
                </c:pt>
                <c:pt idx="1">
                  <c:v>242</c:v>
                </c:pt>
                <c:pt idx="2">
                  <c:v>1911</c:v>
                </c:pt>
                <c:pt idx="3">
                  <c:v>354</c:v>
                </c:pt>
                <c:pt idx="4">
                  <c:v>3773</c:v>
                </c:pt>
                <c:pt idx="5">
                  <c:v>6467</c:v>
                </c:pt>
                <c:pt idx="6">
                  <c:v>3234</c:v>
                </c:pt>
                <c:pt idx="7">
                  <c:v>1143</c:v>
                </c:pt>
                <c:pt idx="8">
                  <c:v>204</c:v>
                </c:pt>
                <c:pt idx="9">
                  <c:v>3</c:v>
                </c:pt>
                <c:pt idx="10">
                  <c:v>8590</c:v>
                </c:pt>
                <c:pt idx="11">
                  <c:v>1062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67080"/>
        <c:axId val="342862768"/>
      </c:lineChart>
      <c:catAx>
        <c:axId val="34286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2862768"/>
        <c:crosses val="autoZero"/>
        <c:auto val="1"/>
        <c:lblAlgn val="ctr"/>
        <c:lblOffset val="100"/>
        <c:noMultiLvlLbl val="0"/>
      </c:catAx>
      <c:valAx>
        <c:axId val="342862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867080"/>
        <c:crosses val="autoZero"/>
        <c:crossBetween val="between"/>
      </c:valAx>
      <c:valAx>
        <c:axId val="3437936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791248"/>
        <c:crosses val="max"/>
        <c:crossBetween val="between"/>
      </c:valAx>
      <c:catAx>
        <c:axId val="3437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3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62.71</c:v>
                </c:pt>
                <c:pt idx="2">
                  <c:v>19799.929999999997</c:v>
                </c:pt>
                <c:pt idx="3">
                  <c:v>4362.0199999999986</c:v>
                </c:pt>
                <c:pt idx="4">
                  <c:v>4762.7199999999993</c:v>
                </c:pt>
                <c:pt idx="5">
                  <c:v>0</c:v>
                </c:pt>
                <c:pt idx="6">
                  <c:v>84080.760000000038</c:v>
                </c:pt>
                <c:pt idx="7">
                  <c:v>2427.5000000000005</c:v>
                </c:pt>
                <c:pt idx="8">
                  <c:v>547.6099999999999</c:v>
                </c:pt>
                <c:pt idx="9">
                  <c:v>0</c:v>
                </c:pt>
                <c:pt idx="10">
                  <c:v>25700.529999999995</c:v>
                </c:pt>
                <c:pt idx="11">
                  <c:v>19985.810000000001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3992"/>
        <c:axId val="3437986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593</c:v>
                </c:pt>
                <c:pt idx="3">
                  <c:v>108</c:v>
                </c:pt>
                <c:pt idx="4">
                  <c:v>394</c:v>
                </c:pt>
                <c:pt idx="5">
                  <c:v>0</c:v>
                </c:pt>
                <c:pt idx="6">
                  <c:v>2469</c:v>
                </c:pt>
                <c:pt idx="7">
                  <c:v>61</c:v>
                </c:pt>
                <c:pt idx="8">
                  <c:v>16</c:v>
                </c:pt>
                <c:pt idx="9">
                  <c:v>0</c:v>
                </c:pt>
                <c:pt idx="10">
                  <c:v>4464</c:v>
                </c:pt>
                <c:pt idx="11">
                  <c:v>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6344"/>
        <c:axId val="343793208"/>
      </c:lineChart>
      <c:catAx>
        <c:axId val="34379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793208"/>
        <c:crosses val="autoZero"/>
        <c:auto val="1"/>
        <c:lblAlgn val="ctr"/>
        <c:lblOffset val="100"/>
        <c:noMultiLvlLbl val="0"/>
      </c:catAx>
      <c:valAx>
        <c:axId val="3437932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796344"/>
        <c:crosses val="autoZero"/>
        <c:crossBetween val="between"/>
      </c:valAx>
      <c:valAx>
        <c:axId val="3437986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793992"/>
        <c:crosses val="max"/>
        <c:crossBetween val="between"/>
      </c:valAx>
      <c:catAx>
        <c:axId val="343793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798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58.1%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62.9%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701338</v>
      </c>
      <c r="D5" s="30">
        <f>SUM(E5:F5)</f>
        <v>220519</v>
      </c>
      <c r="E5" s="31">
        <f>SUM(E6:E13)</f>
        <v>110906</v>
      </c>
      <c r="F5" s="32">
        <f t="shared" ref="F5:G5" si="0">SUM(F6:F13)</f>
        <v>109613</v>
      </c>
      <c r="G5" s="29">
        <f t="shared" si="0"/>
        <v>218778</v>
      </c>
      <c r="H5" s="33">
        <f>D5/C5</f>
        <v>0.31442613975002065</v>
      </c>
      <c r="I5" s="26"/>
      <c r="J5" s="24">
        <f t="shared" ref="J5:J13" si="1">C5-D5-G5</f>
        <v>262041</v>
      </c>
      <c r="K5" s="58">
        <f>E5/C5</f>
        <v>0.15813487933065085</v>
      </c>
      <c r="L5" s="58">
        <f>F5/C5</f>
        <v>0.15629126041936983</v>
      </c>
    </row>
    <row r="6" spans="1:12" ht="20.100000000000001" customHeight="1" thickTop="1" x14ac:dyDescent="0.15">
      <c r="B6" s="18" t="s">
        <v>18</v>
      </c>
      <c r="C6" s="34">
        <v>187670</v>
      </c>
      <c r="D6" s="35">
        <f t="shared" ref="D6:D13" si="2">SUM(E6:F6)</f>
        <v>45333</v>
      </c>
      <c r="E6" s="36">
        <v>24446</v>
      </c>
      <c r="F6" s="37">
        <v>20887</v>
      </c>
      <c r="G6" s="34">
        <v>61499</v>
      </c>
      <c r="H6" s="38">
        <f t="shared" ref="H6:H13" si="3">D6/C6</f>
        <v>0.24155698833058029</v>
      </c>
      <c r="I6" s="26"/>
      <c r="J6" s="24">
        <f t="shared" si="1"/>
        <v>80838</v>
      </c>
      <c r="K6" s="58">
        <f t="shared" ref="K6:K13" si="4">E6/C6</f>
        <v>0.13026056375552833</v>
      </c>
      <c r="L6" s="58">
        <f t="shared" ref="L6:L13" si="5">F6/C6</f>
        <v>0.11129642457505196</v>
      </c>
    </row>
    <row r="7" spans="1:12" ht="20.100000000000001" customHeight="1" x14ac:dyDescent="0.15">
      <c r="B7" s="19" t="s">
        <v>19</v>
      </c>
      <c r="C7" s="39">
        <v>92703</v>
      </c>
      <c r="D7" s="40">
        <f t="shared" si="2"/>
        <v>30589</v>
      </c>
      <c r="E7" s="41">
        <v>15026</v>
      </c>
      <c r="F7" s="42">
        <v>15563</v>
      </c>
      <c r="G7" s="39">
        <v>28779</v>
      </c>
      <c r="H7" s="43">
        <f t="shared" si="3"/>
        <v>0.32996774645912214</v>
      </c>
      <c r="I7" s="26"/>
      <c r="J7" s="24">
        <f t="shared" si="1"/>
        <v>33335</v>
      </c>
      <c r="K7" s="58">
        <f t="shared" si="4"/>
        <v>0.16208752683300431</v>
      </c>
      <c r="L7" s="58">
        <f t="shared" si="5"/>
        <v>0.16788021962611782</v>
      </c>
    </row>
    <row r="8" spans="1:12" ht="20.100000000000001" customHeight="1" x14ac:dyDescent="0.15">
      <c r="B8" s="19" t="s">
        <v>20</v>
      </c>
      <c r="C8" s="39">
        <v>50664</v>
      </c>
      <c r="D8" s="40">
        <f t="shared" si="2"/>
        <v>18826</v>
      </c>
      <c r="E8" s="41">
        <v>9446</v>
      </c>
      <c r="F8" s="42">
        <v>9380</v>
      </c>
      <c r="G8" s="39">
        <v>14994</v>
      </c>
      <c r="H8" s="43">
        <f t="shared" si="3"/>
        <v>0.37158534659718934</v>
      </c>
      <c r="I8" s="26"/>
      <c r="J8" s="24">
        <f t="shared" si="1"/>
        <v>16844</v>
      </c>
      <c r="K8" s="58">
        <f t="shared" si="4"/>
        <v>0.18644402336965105</v>
      </c>
      <c r="L8" s="58">
        <f t="shared" si="5"/>
        <v>0.18514132322753829</v>
      </c>
    </row>
    <row r="9" spans="1:12" ht="20.100000000000001" customHeight="1" x14ac:dyDescent="0.15">
      <c r="B9" s="19" t="s">
        <v>21</v>
      </c>
      <c r="C9" s="39">
        <v>32058</v>
      </c>
      <c r="D9" s="40">
        <f t="shared" si="2"/>
        <v>9867</v>
      </c>
      <c r="E9" s="41">
        <v>5162</v>
      </c>
      <c r="F9" s="42">
        <v>4705</v>
      </c>
      <c r="G9" s="39">
        <v>10156</v>
      </c>
      <c r="H9" s="43">
        <f t="shared" si="3"/>
        <v>0.30778588807785889</v>
      </c>
      <c r="I9" s="26"/>
      <c r="J9" s="24">
        <f t="shared" si="1"/>
        <v>12035</v>
      </c>
      <c r="K9" s="58">
        <f t="shared" si="4"/>
        <v>0.16102065007174496</v>
      </c>
      <c r="L9" s="58">
        <f t="shared" si="5"/>
        <v>0.14676523800611391</v>
      </c>
    </row>
    <row r="10" spans="1:12" ht="20.100000000000001" customHeight="1" x14ac:dyDescent="0.15">
      <c r="B10" s="19" t="s">
        <v>22</v>
      </c>
      <c r="C10" s="39">
        <v>44844</v>
      </c>
      <c r="D10" s="40">
        <f t="shared" si="2"/>
        <v>14457</v>
      </c>
      <c r="E10" s="41">
        <v>7104</v>
      </c>
      <c r="F10" s="42">
        <v>7353</v>
      </c>
      <c r="G10" s="39">
        <v>13857</v>
      </c>
      <c r="H10" s="43">
        <f t="shared" si="3"/>
        <v>0.32238426545357241</v>
      </c>
      <c r="I10" s="26"/>
      <c r="J10" s="24">
        <f t="shared" si="1"/>
        <v>16530</v>
      </c>
      <c r="K10" s="58">
        <f t="shared" si="4"/>
        <v>0.15841584158415842</v>
      </c>
      <c r="L10" s="58">
        <f t="shared" si="5"/>
        <v>0.16396842386941396</v>
      </c>
    </row>
    <row r="11" spans="1:12" ht="20.100000000000001" customHeight="1" x14ac:dyDescent="0.15">
      <c r="B11" s="19" t="s">
        <v>23</v>
      </c>
      <c r="C11" s="39">
        <v>99009</v>
      </c>
      <c r="D11" s="40">
        <f t="shared" si="2"/>
        <v>31454</v>
      </c>
      <c r="E11" s="41">
        <v>15294</v>
      </c>
      <c r="F11" s="42">
        <v>16160</v>
      </c>
      <c r="G11" s="39">
        <v>31773</v>
      </c>
      <c r="H11" s="43">
        <f t="shared" si="3"/>
        <v>0.31768829096344775</v>
      </c>
      <c r="I11" s="26"/>
      <c r="J11" s="24">
        <f t="shared" si="1"/>
        <v>35782</v>
      </c>
      <c r="K11" s="58">
        <f t="shared" si="4"/>
        <v>0.15447080568433172</v>
      </c>
      <c r="L11" s="58">
        <f t="shared" si="5"/>
        <v>0.16321748527911603</v>
      </c>
    </row>
    <row r="12" spans="1:12" ht="20.100000000000001" customHeight="1" x14ac:dyDescent="0.15">
      <c r="B12" s="19" t="s">
        <v>24</v>
      </c>
      <c r="C12" s="39">
        <v>136660</v>
      </c>
      <c r="D12" s="40">
        <f t="shared" si="2"/>
        <v>49525</v>
      </c>
      <c r="E12" s="41">
        <v>24845</v>
      </c>
      <c r="F12" s="42">
        <v>24680</v>
      </c>
      <c r="G12" s="39">
        <v>40364</v>
      </c>
      <c r="H12" s="43">
        <f t="shared" si="3"/>
        <v>0.36239572662081077</v>
      </c>
      <c r="I12" s="26"/>
      <c r="J12" s="24">
        <f t="shared" si="1"/>
        <v>46771</v>
      </c>
      <c r="K12" s="58">
        <f t="shared" si="4"/>
        <v>0.18180155129518513</v>
      </c>
      <c r="L12" s="58">
        <f t="shared" si="5"/>
        <v>0.18059417532562563</v>
      </c>
    </row>
    <row r="13" spans="1:12" ht="20.100000000000001" customHeight="1" x14ac:dyDescent="0.15">
      <c r="B13" s="19" t="s">
        <v>25</v>
      </c>
      <c r="C13" s="39">
        <v>57730</v>
      </c>
      <c r="D13" s="40">
        <f t="shared" si="2"/>
        <v>20468</v>
      </c>
      <c r="E13" s="41">
        <v>9583</v>
      </c>
      <c r="F13" s="42">
        <v>10885</v>
      </c>
      <c r="G13" s="39">
        <v>17356</v>
      </c>
      <c r="H13" s="43">
        <f t="shared" si="3"/>
        <v>0.3545470292742075</v>
      </c>
      <c r="I13" s="26"/>
      <c r="J13" s="24">
        <f t="shared" si="1"/>
        <v>19906</v>
      </c>
      <c r="K13" s="58">
        <f t="shared" si="4"/>
        <v>0.16599688203706911</v>
      </c>
      <c r="L13" s="58">
        <f t="shared" si="5"/>
        <v>0.18855014723713839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7363</v>
      </c>
      <c r="E4" s="46">
        <f t="shared" ref="E4:K4" si="0">SUM(E5:E7)</f>
        <v>5451</v>
      </c>
      <c r="F4" s="46">
        <f t="shared" si="0"/>
        <v>8739</v>
      </c>
      <c r="G4" s="46">
        <f t="shared" si="0"/>
        <v>5291</v>
      </c>
      <c r="H4" s="46">
        <f t="shared" si="0"/>
        <v>4424</v>
      </c>
      <c r="I4" s="46">
        <f t="shared" si="0"/>
        <v>5322</v>
      </c>
      <c r="J4" s="45">
        <f t="shared" si="0"/>
        <v>3099</v>
      </c>
      <c r="K4" s="47">
        <f t="shared" si="0"/>
        <v>39689</v>
      </c>
      <c r="L4" s="55">
        <f>K4/人口統計!D5</f>
        <v>0.1799799563756411</v>
      </c>
    </row>
    <row r="5" spans="1:12" ht="20.100000000000001" customHeight="1" x14ac:dyDescent="0.15">
      <c r="B5" s="117"/>
      <c r="C5" s="118" t="s">
        <v>15</v>
      </c>
      <c r="D5" s="48">
        <v>972</v>
      </c>
      <c r="E5" s="49">
        <v>839</v>
      </c>
      <c r="F5" s="49">
        <v>747</v>
      </c>
      <c r="G5" s="49">
        <v>641</v>
      </c>
      <c r="H5" s="49">
        <v>493</v>
      </c>
      <c r="I5" s="49">
        <v>518</v>
      </c>
      <c r="J5" s="48">
        <v>336</v>
      </c>
      <c r="K5" s="50">
        <f>SUM(D5:J5)</f>
        <v>4546</v>
      </c>
      <c r="L5" s="56">
        <f>K5/人口統計!D5</f>
        <v>2.0615003695826663E-2</v>
      </c>
    </row>
    <row r="6" spans="1:12" ht="20.100000000000001" customHeight="1" x14ac:dyDescent="0.15">
      <c r="B6" s="117"/>
      <c r="C6" s="118" t="s">
        <v>145</v>
      </c>
      <c r="D6" s="48">
        <v>3051</v>
      </c>
      <c r="E6" s="49">
        <v>2088</v>
      </c>
      <c r="F6" s="49">
        <v>2973</v>
      </c>
      <c r="G6" s="49">
        <v>1643</v>
      </c>
      <c r="H6" s="49">
        <v>1256</v>
      </c>
      <c r="I6" s="49">
        <v>1325</v>
      </c>
      <c r="J6" s="48">
        <v>794</v>
      </c>
      <c r="K6" s="50">
        <f>SUM(D6:J6)</f>
        <v>13130</v>
      </c>
      <c r="L6" s="56">
        <f>K6/人口統計!D5</f>
        <v>5.9541354713199317E-2</v>
      </c>
    </row>
    <row r="7" spans="1:12" ht="20.100000000000001" customHeight="1" x14ac:dyDescent="0.15">
      <c r="B7" s="117"/>
      <c r="C7" s="119" t="s">
        <v>144</v>
      </c>
      <c r="D7" s="51">
        <v>3340</v>
      </c>
      <c r="E7" s="52">
        <v>2524</v>
      </c>
      <c r="F7" s="52">
        <v>5019</v>
      </c>
      <c r="G7" s="52">
        <v>3007</v>
      </c>
      <c r="H7" s="52">
        <v>2675</v>
      </c>
      <c r="I7" s="52">
        <v>3479</v>
      </c>
      <c r="J7" s="51">
        <v>1969</v>
      </c>
      <c r="K7" s="53">
        <f>SUM(D7:J7)</f>
        <v>22013</v>
      </c>
      <c r="L7" s="57">
        <f>K7/人口統計!D5</f>
        <v>9.9823597966615121E-2</v>
      </c>
    </row>
    <row r="8" spans="1:12" ht="20.100000000000001" customHeight="1" thickBot="1" x14ac:dyDescent="0.2">
      <c r="B8" s="190" t="s">
        <v>68</v>
      </c>
      <c r="C8" s="191"/>
      <c r="D8" s="45">
        <v>80</v>
      </c>
      <c r="E8" s="46">
        <v>113</v>
      </c>
      <c r="F8" s="46">
        <v>76</v>
      </c>
      <c r="G8" s="46">
        <v>113</v>
      </c>
      <c r="H8" s="46">
        <v>81</v>
      </c>
      <c r="I8" s="46">
        <v>70</v>
      </c>
      <c r="J8" s="45">
        <v>61</v>
      </c>
      <c r="K8" s="47">
        <f>SUM(D8:J8)</f>
        <v>594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7443</v>
      </c>
      <c r="E9" s="34">
        <f t="shared" ref="E9:K9" si="1">E4+E8</f>
        <v>5564</v>
      </c>
      <c r="F9" s="34">
        <f t="shared" si="1"/>
        <v>8815</v>
      </c>
      <c r="G9" s="34">
        <f t="shared" si="1"/>
        <v>5404</v>
      </c>
      <c r="H9" s="34">
        <f t="shared" si="1"/>
        <v>4505</v>
      </c>
      <c r="I9" s="34">
        <f t="shared" si="1"/>
        <v>5392</v>
      </c>
      <c r="J9" s="35">
        <f t="shared" si="1"/>
        <v>3160</v>
      </c>
      <c r="K9" s="54">
        <f t="shared" si="1"/>
        <v>40283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1259</v>
      </c>
      <c r="E24" s="46">
        <v>943</v>
      </c>
      <c r="F24" s="46">
        <v>1320</v>
      </c>
      <c r="G24" s="46">
        <v>836</v>
      </c>
      <c r="H24" s="46">
        <v>658</v>
      </c>
      <c r="I24" s="46">
        <v>876</v>
      </c>
      <c r="J24" s="45">
        <v>549</v>
      </c>
      <c r="K24" s="47">
        <f>SUM(D24:J24)</f>
        <v>6441</v>
      </c>
      <c r="L24" s="55">
        <f>K24/人口統計!D6</f>
        <v>0.14208192707299319</v>
      </c>
    </row>
    <row r="25" spans="1:12" ht="20.100000000000001" customHeight="1" x14ac:dyDescent="0.15">
      <c r="B25" s="198" t="s">
        <v>44</v>
      </c>
      <c r="C25" s="199"/>
      <c r="D25" s="45">
        <v>1133</v>
      </c>
      <c r="E25" s="46">
        <v>1027</v>
      </c>
      <c r="F25" s="46">
        <v>1161</v>
      </c>
      <c r="G25" s="46">
        <v>756</v>
      </c>
      <c r="H25" s="46">
        <v>616</v>
      </c>
      <c r="I25" s="46">
        <v>657</v>
      </c>
      <c r="J25" s="45">
        <v>407</v>
      </c>
      <c r="K25" s="47">
        <f t="shared" ref="K25:K31" si="2">SUM(D25:J25)</f>
        <v>5757</v>
      </c>
      <c r="L25" s="55">
        <f>K25/人口統計!D7</f>
        <v>0.18820491026185884</v>
      </c>
    </row>
    <row r="26" spans="1:12" ht="20.100000000000001" customHeight="1" x14ac:dyDescent="0.15">
      <c r="B26" s="198" t="s">
        <v>45</v>
      </c>
      <c r="C26" s="199"/>
      <c r="D26" s="45">
        <v>792</v>
      </c>
      <c r="E26" s="46">
        <v>471</v>
      </c>
      <c r="F26" s="46">
        <v>860</v>
      </c>
      <c r="G26" s="46">
        <v>532</v>
      </c>
      <c r="H26" s="46">
        <v>438</v>
      </c>
      <c r="I26" s="46">
        <v>491</v>
      </c>
      <c r="J26" s="45">
        <v>288</v>
      </c>
      <c r="K26" s="47">
        <f t="shared" si="2"/>
        <v>3872</v>
      </c>
      <c r="L26" s="55">
        <f>K26/人口統計!D8</f>
        <v>0.20567300541803887</v>
      </c>
    </row>
    <row r="27" spans="1:12" ht="20.100000000000001" customHeight="1" x14ac:dyDescent="0.15">
      <c r="B27" s="198" t="s">
        <v>46</v>
      </c>
      <c r="C27" s="199"/>
      <c r="D27" s="45">
        <v>250</v>
      </c>
      <c r="E27" s="46">
        <v>169</v>
      </c>
      <c r="F27" s="46">
        <v>356</v>
      </c>
      <c r="G27" s="46">
        <v>213</v>
      </c>
      <c r="H27" s="46">
        <v>208</v>
      </c>
      <c r="I27" s="46">
        <v>209</v>
      </c>
      <c r="J27" s="45">
        <v>104</v>
      </c>
      <c r="K27" s="47">
        <f t="shared" si="2"/>
        <v>1509</v>
      </c>
      <c r="L27" s="55">
        <f>K27/人口統計!D9</f>
        <v>0.1529340224992399</v>
      </c>
    </row>
    <row r="28" spans="1:12" ht="20.100000000000001" customHeight="1" x14ac:dyDescent="0.15">
      <c r="B28" s="198" t="s">
        <v>47</v>
      </c>
      <c r="C28" s="199"/>
      <c r="D28" s="45">
        <v>339</v>
      </c>
      <c r="E28" s="46">
        <v>268</v>
      </c>
      <c r="F28" s="46">
        <v>510</v>
      </c>
      <c r="G28" s="46">
        <v>333</v>
      </c>
      <c r="H28" s="46">
        <v>284</v>
      </c>
      <c r="I28" s="46">
        <v>361</v>
      </c>
      <c r="J28" s="45">
        <v>198</v>
      </c>
      <c r="K28" s="47">
        <f t="shared" si="2"/>
        <v>2293</v>
      </c>
      <c r="L28" s="55">
        <f>K28/人口統計!D10</f>
        <v>0.15860828664314866</v>
      </c>
    </row>
    <row r="29" spans="1:12" ht="20.100000000000001" customHeight="1" x14ac:dyDescent="0.15">
      <c r="B29" s="198" t="s">
        <v>48</v>
      </c>
      <c r="C29" s="199"/>
      <c r="D29" s="45">
        <v>828</v>
      </c>
      <c r="E29" s="46">
        <v>660</v>
      </c>
      <c r="F29" s="46">
        <v>1455</v>
      </c>
      <c r="G29" s="46">
        <v>711</v>
      </c>
      <c r="H29" s="46">
        <v>611</v>
      </c>
      <c r="I29" s="46">
        <v>745</v>
      </c>
      <c r="J29" s="45">
        <v>436</v>
      </c>
      <c r="K29" s="47">
        <f t="shared" si="2"/>
        <v>5446</v>
      </c>
      <c r="L29" s="55">
        <f>K29/人口統計!D11</f>
        <v>0.17314173078145864</v>
      </c>
    </row>
    <row r="30" spans="1:12" ht="20.100000000000001" customHeight="1" x14ac:dyDescent="0.15">
      <c r="B30" s="198" t="s">
        <v>49</v>
      </c>
      <c r="C30" s="199"/>
      <c r="D30" s="45">
        <v>2307</v>
      </c>
      <c r="E30" s="46">
        <v>1548</v>
      </c>
      <c r="F30" s="46">
        <v>2201</v>
      </c>
      <c r="G30" s="46">
        <v>1429</v>
      </c>
      <c r="H30" s="46">
        <v>1246</v>
      </c>
      <c r="I30" s="46">
        <v>1419</v>
      </c>
      <c r="J30" s="45">
        <v>759</v>
      </c>
      <c r="K30" s="47">
        <f t="shared" si="2"/>
        <v>10909</v>
      </c>
      <c r="L30" s="55">
        <f>K30/人口統計!D12</f>
        <v>0.22027258960121152</v>
      </c>
    </row>
    <row r="31" spans="1:12" ht="20.100000000000001" customHeight="1" thickBot="1" x14ac:dyDescent="0.2">
      <c r="B31" s="194" t="s">
        <v>25</v>
      </c>
      <c r="C31" s="195"/>
      <c r="D31" s="45">
        <v>455</v>
      </c>
      <c r="E31" s="46">
        <v>365</v>
      </c>
      <c r="F31" s="46">
        <v>876</v>
      </c>
      <c r="G31" s="46">
        <v>481</v>
      </c>
      <c r="H31" s="46">
        <v>363</v>
      </c>
      <c r="I31" s="46">
        <v>564</v>
      </c>
      <c r="J31" s="45">
        <v>358</v>
      </c>
      <c r="K31" s="47">
        <f t="shared" si="2"/>
        <v>3462</v>
      </c>
      <c r="L31" s="59">
        <f>K31/人口統計!D13</f>
        <v>0.1691420754348251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7363</v>
      </c>
      <c r="E32" s="34">
        <f t="shared" ref="E32:J32" si="3">SUM(E24:E31)</f>
        <v>5451</v>
      </c>
      <c r="F32" s="34">
        <f t="shared" si="3"/>
        <v>8739</v>
      </c>
      <c r="G32" s="34">
        <f t="shared" si="3"/>
        <v>5291</v>
      </c>
      <c r="H32" s="34">
        <f t="shared" si="3"/>
        <v>4424</v>
      </c>
      <c r="I32" s="34">
        <f t="shared" si="3"/>
        <v>5322</v>
      </c>
      <c r="J32" s="35">
        <f t="shared" si="3"/>
        <v>3099</v>
      </c>
      <c r="K32" s="54">
        <f>SUM(K24:K31)</f>
        <v>39689</v>
      </c>
      <c r="L32" s="60">
        <f>K32/人口統計!D5</f>
        <v>0.1799799563756411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5528</v>
      </c>
      <c r="E5" s="149">
        <v>318759.32999999996</v>
      </c>
      <c r="F5" s="151">
        <v>1727</v>
      </c>
      <c r="G5" s="152">
        <v>33978.01999999999</v>
      </c>
      <c r="H5" s="150">
        <v>543</v>
      </c>
      <c r="I5" s="149">
        <v>118190.21000000002</v>
      </c>
      <c r="J5" s="151">
        <v>1048</v>
      </c>
      <c r="K5" s="152">
        <v>336593.24</v>
      </c>
      <c r="M5" s="162">
        <f>Q5+Q7</f>
        <v>40142</v>
      </c>
      <c r="N5" s="121" t="s">
        <v>108</v>
      </c>
      <c r="O5" s="122"/>
      <c r="P5" s="134"/>
      <c r="Q5" s="123">
        <v>31789</v>
      </c>
      <c r="R5" s="124">
        <v>2030128.0199999998</v>
      </c>
      <c r="S5" s="124">
        <f>R5/Q5*100</f>
        <v>6386.2594608197796</v>
      </c>
    </row>
    <row r="6" spans="1:19" ht="20.100000000000001" customHeight="1" x14ac:dyDescent="0.15">
      <c r="B6" s="202" t="s">
        <v>115</v>
      </c>
      <c r="C6" s="202"/>
      <c r="D6" s="153">
        <v>4685</v>
      </c>
      <c r="E6" s="154">
        <v>303941.68</v>
      </c>
      <c r="F6" s="155">
        <v>1465</v>
      </c>
      <c r="G6" s="156">
        <v>27662.320000000003</v>
      </c>
      <c r="H6" s="153">
        <v>475</v>
      </c>
      <c r="I6" s="154">
        <v>99390.47</v>
      </c>
      <c r="J6" s="155">
        <v>890</v>
      </c>
      <c r="K6" s="156">
        <v>267010.07</v>
      </c>
      <c r="M6" s="58"/>
      <c r="N6" s="125"/>
      <c r="O6" s="94" t="s">
        <v>105</v>
      </c>
      <c r="P6" s="107"/>
      <c r="Q6" s="98">
        <f>Q5/Q$13</f>
        <v>0.61906523855890949</v>
      </c>
      <c r="R6" s="99">
        <f>R5/R$13</f>
        <v>0.39060950912477843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2893</v>
      </c>
      <c r="E7" s="154">
        <v>189754.22999999998</v>
      </c>
      <c r="F7" s="155">
        <v>962</v>
      </c>
      <c r="G7" s="156">
        <v>18627.329999999998</v>
      </c>
      <c r="H7" s="153">
        <v>531</v>
      </c>
      <c r="I7" s="154">
        <v>118604.06999999998</v>
      </c>
      <c r="J7" s="155">
        <v>658</v>
      </c>
      <c r="K7" s="156">
        <v>206523.84999999998</v>
      </c>
      <c r="M7" s="58"/>
      <c r="N7" s="126" t="s">
        <v>109</v>
      </c>
      <c r="O7" s="127"/>
      <c r="P7" s="135"/>
      <c r="Q7" s="128">
        <v>8353</v>
      </c>
      <c r="R7" s="129">
        <v>161729.59000000005</v>
      </c>
      <c r="S7" s="129">
        <f>R7/Q7*100</f>
        <v>1936.1856817909738</v>
      </c>
    </row>
    <row r="8" spans="1:19" ht="20.100000000000001" customHeight="1" x14ac:dyDescent="0.15">
      <c r="B8" s="202" t="s">
        <v>117</v>
      </c>
      <c r="C8" s="202"/>
      <c r="D8" s="153">
        <v>1064</v>
      </c>
      <c r="E8" s="154">
        <v>68944.510000000009</v>
      </c>
      <c r="F8" s="155">
        <v>298</v>
      </c>
      <c r="G8" s="156">
        <v>5807.29</v>
      </c>
      <c r="H8" s="153">
        <v>80</v>
      </c>
      <c r="I8" s="154">
        <v>16157.769999999999</v>
      </c>
      <c r="J8" s="155">
        <v>355</v>
      </c>
      <c r="K8" s="156">
        <v>106554.15999999999</v>
      </c>
      <c r="L8" s="89"/>
      <c r="M8" s="88"/>
      <c r="N8" s="130"/>
      <c r="O8" s="94" t="s">
        <v>105</v>
      </c>
      <c r="P8" s="107"/>
      <c r="Q8" s="98">
        <f>Q7/Q$13</f>
        <v>0.16266796494644595</v>
      </c>
      <c r="R8" s="99">
        <f>R7/R$13</f>
        <v>3.1117799044442382E-2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1854</v>
      </c>
      <c r="E9" s="154">
        <v>126185.90999999997</v>
      </c>
      <c r="F9" s="155">
        <v>453</v>
      </c>
      <c r="G9" s="156">
        <v>9743.2400000000016</v>
      </c>
      <c r="H9" s="153">
        <v>339</v>
      </c>
      <c r="I9" s="154">
        <v>66744.340000000011</v>
      </c>
      <c r="J9" s="155">
        <v>407</v>
      </c>
      <c r="K9" s="156">
        <v>121478.65</v>
      </c>
      <c r="L9" s="89"/>
      <c r="M9" s="88"/>
      <c r="N9" s="126" t="s">
        <v>110</v>
      </c>
      <c r="O9" s="127"/>
      <c r="P9" s="135"/>
      <c r="Q9" s="128">
        <v>4308</v>
      </c>
      <c r="R9" s="129">
        <v>928857.85</v>
      </c>
      <c r="S9" s="129">
        <f>R9/Q9*100</f>
        <v>21561.231429897864</v>
      </c>
    </row>
    <row r="10" spans="1:19" ht="20.100000000000001" customHeight="1" x14ac:dyDescent="0.15">
      <c r="B10" s="202" t="s">
        <v>119</v>
      </c>
      <c r="C10" s="202"/>
      <c r="D10" s="153">
        <v>4039</v>
      </c>
      <c r="E10" s="154">
        <v>276658.46999999991</v>
      </c>
      <c r="F10" s="155">
        <v>718</v>
      </c>
      <c r="G10" s="156">
        <v>15540.760000000002</v>
      </c>
      <c r="H10" s="153">
        <v>588</v>
      </c>
      <c r="I10" s="154">
        <v>135483.47999999998</v>
      </c>
      <c r="J10" s="155">
        <v>993</v>
      </c>
      <c r="K10" s="156">
        <v>305026.93</v>
      </c>
      <c r="L10" s="89"/>
      <c r="M10" s="88"/>
      <c r="N10" s="95"/>
      <c r="O10" s="94" t="s">
        <v>105</v>
      </c>
      <c r="P10" s="107"/>
      <c r="Q10" s="98">
        <f>Q9/Q$13</f>
        <v>8.3894839337877308E-2</v>
      </c>
      <c r="R10" s="99">
        <f>R9/R$13</f>
        <v>0.17871814253132526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8851</v>
      </c>
      <c r="E11" s="154">
        <v>553550.69000000006</v>
      </c>
      <c r="F11" s="155">
        <v>2096</v>
      </c>
      <c r="G11" s="156">
        <v>36908.519999999997</v>
      </c>
      <c r="H11" s="153">
        <v>1422</v>
      </c>
      <c r="I11" s="154">
        <v>308975.73000000004</v>
      </c>
      <c r="J11" s="155">
        <v>1756</v>
      </c>
      <c r="K11" s="156">
        <v>498239.65999999992</v>
      </c>
      <c r="L11" s="89"/>
      <c r="M11" s="88"/>
      <c r="N11" s="126" t="s">
        <v>111</v>
      </c>
      <c r="O11" s="127"/>
      <c r="P11" s="135"/>
      <c r="Q11" s="101">
        <v>6900</v>
      </c>
      <c r="R11" s="102">
        <v>2076618.38</v>
      </c>
      <c r="S11" s="102">
        <f>R11/Q11*100</f>
        <v>30095.91855072464</v>
      </c>
    </row>
    <row r="12" spans="1:19" ht="20.100000000000001" customHeight="1" thickBot="1" x14ac:dyDescent="0.2">
      <c r="B12" s="203" t="s">
        <v>121</v>
      </c>
      <c r="C12" s="203"/>
      <c r="D12" s="157">
        <v>2875</v>
      </c>
      <c r="E12" s="158">
        <v>192333.19999999995</v>
      </c>
      <c r="F12" s="159">
        <v>634</v>
      </c>
      <c r="G12" s="160">
        <v>13462.109999999999</v>
      </c>
      <c r="H12" s="157">
        <v>330</v>
      </c>
      <c r="I12" s="158">
        <v>65311.78</v>
      </c>
      <c r="J12" s="159">
        <v>793</v>
      </c>
      <c r="K12" s="160">
        <v>235191.81999999998</v>
      </c>
      <c r="L12" s="89"/>
      <c r="M12" s="88"/>
      <c r="N12" s="125"/>
      <c r="O12" s="84" t="s">
        <v>105</v>
      </c>
      <c r="P12" s="108"/>
      <c r="Q12" s="103">
        <f>Q11/Q$13</f>
        <v>0.13437195715676728</v>
      </c>
      <c r="R12" s="104">
        <f>R11/R$13</f>
        <v>0.39955454929945389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31789</v>
      </c>
      <c r="E13" s="149">
        <v>2030128.0199999998</v>
      </c>
      <c r="F13" s="151">
        <v>8353</v>
      </c>
      <c r="G13" s="152">
        <v>161729.59000000005</v>
      </c>
      <c r="H13" s="150">
        <v>4308</v>
      </c>
      <c r="I13" s="149">
        <v>928857.85</v>
      </c>
      <c r="J13" s="151">
        <v>6900</v>
      </c>
      <c r="K13" s="152">
        <v>2076618.38</v>
      </c>
      <c r="M13" s="58"/>
      <c r="N13" s="131" t="s">
        <v>112</v>
      </c>
      <c r="O13" s="132"/>
      <c r="P13" s="133"/>
      <c r="Q13" s="96">
        <f>Q5+Q7+Q9+Q11</f>
        <v>51350</v>
      </c>
      <c r="R13" s="97">
        <f>R5+R7+R9+R11</f>
        <v>5197333.84</v>
      </c>
      <c r="S13" s="97">
        <f>R13/Q13*100</f>
        <v>10121.390146056474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0.62491521591679855</v>
      </c>
      <c r="O16" s="58">
        <f>F5/(D5+F5+H5+J5)</f>
        <v>0.19522948225186526</v>
      </c>
      <c r="P16" s="58">
        <f>H5/(D5+F5+H5+J5)</f>
        <v>6.1383676237847615E-2</v>
      </c>
      <c r="Q16" s="58">
        <f>J5/(D5+F5+H5+J5)</f>
        <v>0.11847162559348859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0.62341982701264143</v>
      </c>
      <c r="O17" s="58">
        <f t="shared" ref="O17:O23" si="1">F6/(D6+F6+H6+J6)</f>
        <v>0.19494344644045242</v>
      </c>
      <c r="P17" s="58">
        <f t="shared" ref="P17:P23" si="2">H6/(D6+F6+H6+J6)</f>
        <v>6.3206919494344649E-2</v>
      </c>
      <c r="Q17" s="58">
        <f t="shared" ref="Q17:Q23" si="3">J6/(D6+F6+H6+J6)</f>
        <v>0.11842980705256155</v>
      </c>
    </row>
    <row r="18" spans="13:17" ht="20.100000000000001" customHeight="1" x14ac:dyDescent="0.15">
      <c r="M18" s="14" t="s">
        <v>135</v>
      </c>
      <c r="N18" s="58">
        <f t="shared" si="0"/>
        <v>0.57355273592386991</v>
      </c>
      <c r="O18" s="58">
        <f t="shared" si="1"/>
        <v>0.19072164948453607</v>
      </c>
      <c r="P18" s="58">
        <f t="shared" si="2"/>
        <v>0.10527359238699445</v>
      </c>
      <c r="Q18" s="58">
        <f t="shared" si="3"/>
        <v>0.13045202220459953</v>
      </c>
    </row>
    <row r="19" spans="13:17" ht="20.100000000000001" customHeight="1" x14ac:dyDescent="0.15">
      <c r="M19" s="14" t="s">
        <v>136</v>
      </c>
      <c r="N19" s="58">
        <f t="shared" si="0"/>
        <v>0.59209794101279911</v>
      </c>
      <c r="O19" s="58">
        <f t="shared" si="1"/>
        <v>0.16583194212576516</v>
      </c>
      <c r="P19" s="58">
        <f t="shared" si="2"/>
        <v>4.4518642181413465E-2</v>
      </c>
      <c r="Q19" s="58">
        <f t="shared" si="3"/>
        <v>0.19755147468002227</v>
      </c>
    </row>
    <row r="20" spans="13:17" ht="20.100000000000001" customHeight="1" x14ac:dyDescent="0.15">
      <c r="M20" s="14" t="s">
        <v>137</v>
      </c>
      <c r="N20" s="58">
        <f t="shared" si="0"/>
        <v>0.60727153619390761</v>
      </c>
      <c r="O20" s="58">
        <f t="shared" si="1"/>
        <v>0.14837864395676384</v>
      </c>
      <c r="P20" s="58">
        <f t="shared" si="2"/>
        <v>0.11103832296102195</v>
      </c>
      <c r="Q20" s="58">
        <f t="shared" si="3"/>
        <v>0.1333114968883066</v>
      </c>
    </row>
    <row r="21" spans="13:17" ht="20.100000000000001" customHeight="1" x14ac:dyDescent="0.15">
      <c r="M21" s="14" t="s">
        <v>138</v>
      </c>
      <c r="N21" s="58">
        <f t="shared" si="0"/>
        <v>0.63726727674345218</v>
      </c>
      <c r="O21" s="58">
        <f t="shared" si="1"/>
        <v>0.11328494793310193</v>
      </c>
      <c r="P21" s="58">
        <f t="shared" si="2"/>
        <v>9.2773745661091825E-2</v>
      </c>
      <c r="Q21" s="58">
        <f t="shared" si="3"/>
        <v>0.15667402966235405</v>
      </c>
    </row>
    <row r="22" spans="13:17" ht="20.100000000000001" customHeight="1" x14ac:dyDescent="0.15">
      <c r="M22" s="14" t="s">
        <v>139</v>
      </c>
      <c r="N22" s="58">
        <f t="shared" si="0"/>
        <v>0.62661946902654864</v>
      </c>
      <c r="O22" s="58">
        <f t="shared" si="1"/>
        <v>0.14838938053097345</v>
      </c>
      <c r="P22" s="58">
        <f t="shared" si="2"/>
        <v>0.10067256637168141</v>
      </c>
      <c r="Q22" s="58">
        <f t="shared" si="3"/>
        <v>0.12431858407079646</v>
      </c>
    </row>
    <row r="23" spans="13:17" ht="20.100000000000001" customHeight="1" x14ac:dyDescent="0.15">
      <c r="M23" s="14" t="s">
        <v>140</v>
      </c>
      <c r="N23" s="58">
        <f t="shared" si="0"/>
        <v>0.62068221070811747</v>
      </c>
      <c r="O23" s="58">
        <f t="shared" si="1"/>
        <v>0.13687392055267703</v>
      </c>
      <c r="P23" s="58">
        <f t="shared" si="2"/>
        <v>7.1243523316062179E-2</v>
      </c>
      <c r="Q23" s="58">
        <f t="shared" si="3"/>
        <v>0.17120034542314336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0.61906523855890949</v>
      </c>
      <c r="O24" s="58">
        <f t="shared" ref="O24" si="5">F13/(D13+F13+H13+J13)</f>
        <v>0.16266796494644595</v>
      </c>
      <c r="P24" s="58">
        <f t="shared" ref="P24" si="6">H13/(D13+F13+H13+J13)</f>
        <v>8.3894839337877308E-2</v>
      </c>
      <c r="Q24" s="58">
        <f t="shared" ref="Q24" si="7">J13/(D13+F13+H13+J13)</f>
        <v>0.13437195715676728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0.3947382284146736</v>
      </c>
      <c r="O29" s="58">
        <f>G5/(E5+G5+I5+K5)</f>
        <v>4.2076959503705651E-2</v>
      </c>
      <c r="P29" s="58">
        <f>I5/(E5+G5+I5+K5)</f>
        <v>0.14636181507646617</v>
      </c>
      <c r="Q29" s="58">
        <f>K5/(E5+G5+I5+K5)</f>
        <v>0.41682299700515452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0.43544370069570032</v>
      </c>
      <c r="O30" s="58">
        <f t="shared" ref="O30:O37" si="9">G6/(E6+G6+I6+K6)</f>
        <v>3.9630573176501122E-2</v>
      </c>
      <c r="P30" s="58">
        <f t="shared" ref="P30:P37" si="10">I6/(E6+G6+I6+K6)</f>
        <v>0.14239229733376804</v>
      </c>
      <c r="Q30" s="58">
        <f t="shared" ref="Q30:Q37" si="11">K6/(E6+G6+I6+K6)</f>
        <v>0.38253342879403046</v>
      </c>
    </row>
    <row r="31" spans="13:17" ht="20.100000000000001" customHeight="1" x14ac:dyDescent="0.15">
      <c r="M31" s="14" t="s">
        <v>135</v>
      </c>
      <c r="N31" s="58">
        <f t="shared" si="8"/>
        <v>0.35567171177539336</v>
      </c>
      <c r="O31" s="58">
        <f t="shared" si="9"/>
        <v>3.4914712293397293E-2</v>
      </c>
      <c r="P31" s="58">
        <f t="shared" si="10"/>
        <v>0.22230920807630256</v>
      </c>
      <c r="Q31" s="58">
        <f t="shared" si="11"/>
        <v>0.38710436785490671</v>
      </c>
    </row>
    <row r="32" spans="13:17" ht="20.100000000000001" customHeight="1" x14ac:dyDescent="0.15">
      <c r="M32" s="14" t="s">
        <v>136</v>
      </c>
      <c r="N32" s="58">
        <f t="shared" si="8"/>
        <v>0.34915024647817611</v>
      </c>
      <c r="O32" s="58">
        <f t="shared" si="9"/>
        <v>2.9409400906181608E-2</v>
      </c>
      <c r="P32" s="58">
        <f t="shared" si="10"/>
        <v>8.1826520748899054E-2</v>
      </c>
      <c r="Q32" s="58">
        <f t="shared" si="11"/>
        <v>0.53961383186674328</v>
      </c>
    </row>
    <row r="33" spans="13:17" ht="20.100000000000001" customHeight="1" x14ac:dyDescent="0.15">
      <c r="M33" s="14" t="s">
        <v>137</v>
      </c>
      <c r="N33" s="58">
        <f t="shared" si="8"/>
        <v>0.38927989184337936</v>
      </c>
      <c r="O33" s="58">
        <f t="shared" si="9"/>
        <v>3.0057614304196793E-2</v>
      </c>
      <c r="P33" s="58">
        <f t="shared" si="10"/>
        <v>0.20590436330298484</v>
      </c>
      <c r="Q33" s="58">
        <f t="shared" si="11"/>
        <v>0.37475813054943891</v>
      </c>
    </row>
    <row r="34" spans="13:17" ht="20.100000000000001" customHeight="1" x14ac:dyDescent="0.15">
      <c r="M34" s="14" t="s">
        <v>138</v>
      </c>
      <c r="N34" s="58">
        <f t="shared" si="8"/>
        <v>0.37758268063731215</v>
      </c>
      <c r="O34" s="58">
        <f t="shared" si="9"/>
        <v>2.1209984353420003E-2</v>
      </c>
      <c r="P34" s="58">
        <f t="shared" si="10"/>
        <v>0.18490746211555234</v>
      </c>
      <c r="Q34" s="58">
        <f t="shared" si="11"/>
        <v>0.41629987289371551</v>
      </c>
    </row>
    <row r="35" spans="13:17" ht="20.100000000000001" customHeight="1" x14ac:dyDescent="0.15">
      <c r="M35" s="14" t="s">
        <v>139</v>
      </c>
      <c r="N35" s="58">
        <f t="shared" si="8"/>
        <v>0.396051191028298</v>
      </c>
      <c r="O35" s="58">
        <f t="shared" si="9"/>
        <v>2.6407090749162927E-2</v>
      </c>
      <c r="P35" s="58">
        <f t="shared" si="10"/>
        <v>0.22106413753244139</v>
      </c>
      <c r="Q35" s="58">
        <f t="shared" si="11"/>
        <v>0.35647758069009761</v>
      </c>
    </row>
    <row r="36" spans="13:17" ht="20.100000000000001" customHeight="1" x14ac:dyDescent="0.15">
      <c r="M36" s="14" t="s">
        <v>140</v>
      </c>
      <c r="N36" s="58">
        <f t="shared" si="8"/>
        <v>0.37988073093027197</v>
      </c>
      <c r="O36" s="58">
        <f t="shared" si="9"/>
        <v>2.6589253372084093E-2</v>
      </c>
      <c r="P36" s="58">
        <f t="shared" si="10"/>
        <v>0.12899846061292133</v>
      </c>
      <c r="Q36" s="58">
        <f t="shared" si="11"/>
        <v>0.4645315550847226</v>
      </c>
    </row>
    <row r="37" spans="13:17" ht="20.100000000000001" customHeight="1" x14ac:dyDescent="0.15">
      <c r="M37" s="14" t="s">
        <v>141</v>
      </c>
      <c r="N37" s="58">
        <f t="shared" si="8"/>
        <v>0.39060950912477843</v>
      </c>
      <c r="O37" s="58">
        <f t="shared" si="9"/>
        <v>3.1117799044442382E-2</v>
      </c>
      <c r="P37" s="58">
        <f t="shared" si="10"/>
        <v>0.17871814253132526</v>
      </c>
      <c r="Q37" s="58">
        <f t="shared" si="11"/>
        <v>0.39955454929945389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4806</v>
      </c>
      <c r="F5" s="164">
        <f t="shared" ref="F5:F16" si="0">E5/SUM(E$5:E$16)</f>
        <v>0.15118437195256221</v>
      </c>
      <c r="G5" s="165">
        <v>288519.75999999995</v>
      </c>
      <c r="H5" s="166">
        <f t="shared" ref="H5:H16" si="1">G5/SUM(G$5:G$16)</f>
        <v>0.14211899799304278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242</v>
      </c>
      <c r="F6" s="168">
        <f t="shared" si="0"/>
        <v>7.6126962156720882E-3</v>
      </c>
      <c r="G6" s="169">
        <v>18511.48</v>
      </c>
      <c r="H6" s="170">
        <f t="shared" si="1"/>
        <v>9.1183806231096686E-3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1911</v>
      </c>
      <c r="F7" s="168">
        <f t="shared" si="0"/>
        <v>6.0115134165906449E-2</v>
      </c>
      <c r="G7" s="169">
        <v>93409.53</v>
      </c>
      <c r="H7" s="170">
        <f t="shared" si="1"/>
        <v>4.6011645117828577E-2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354</v>
      </c>
      <c r="F8" s="168">
        <f t="shared" si="0"/>
        <v>1.1135927522098838E-2</v>
      </c>
      <c r="G8" s="169">
        <v>16020.340000000002</v>
      </c>
      <c r="H8" s="170">
        <f t="shared" si="1"/>
        <v>7.8912954464812526E-3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3773</v>
      </c>
      <c r="F9" s="168">
        <f t="shared" si="0"/>
        <v>0.11868885463525118</v>
      </c>
      <c r="G9" s="169">
        <v>51202.099999999984</v>
      </c>
      <c r="H9" s="170">
        <f t="shared" si="1"/>
        <v>2.5221118813975082E-2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6467</v>
      </c>
      <c r="F10" s="168">
        <f t="shared" si="0"/>
        <v>0.2034351505237661</v>
      </c>
      <c r="G10" s="169">
        <v>765505.6100000001</v>
      </c>
      <c r="H10" s="170">
        <f t="shared" si="1"/>
        <v>0.37707257988587345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3234</v>
      </c>
      <c r="F11" s="168">
        <f t="shared" si="0"/>
        <v>0.10173330397307245</v>
      </c>
      <c r="G11" s="169">
        <v>303323.48999999993</v>
      </c>
      <c r="H11" s="170">
        <f t="shared" si="1"/>
        <v>0.14941101596144657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1143</v>
      </c>
      <c r="F12" s="168">
        <f t="shared" si="0"/>
        <v>3.5955833778980151E-2</v>
      </c>
      <c r="G12" s="169">
        <v>138146.51</v>
      </c>
      <c r="H12" s="170">
        <f t="shared" si="1"/>
        <v>6.8048176587405557E-2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204</v>
      </c>
      <c r="F13" s="168">
        <f t="shared" si="0"/>
        <v>6.4173141652772974E-3</v>
      </c>
      <c r="G13" s="169">
        <v>16359.220000000003</v>
      </c>
      <c r="H13" s="170">
        <f t="shared" si="1"/>
        <v>8.0582208800802635E-3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3</v>
      </c>
      <c r="F14" s="168">
        <f t="shared" si="0"/>
        <v>9.4372267136430839E-5</v>
      </c>
      <c r="G14" s="169">
        <v>226.03</v>
      </c>
      <c r="H14" s="170">
        <f t="shared" si="1"/>
        <v>1.1133780617441062E-4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8590</v>
      </c>
      <c r="F15" s="168">
        <f t="shared" si="0"/>
        <v>0.2702192582339803</v>
      </c>
      <c r="G15" s="169">
        <v>111813.35999999997</v>
      </c>
      <c r="H15" s="170">
        <f t="shared" si="1"/>
        <v>5.5076999528335148E-2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1062</v>
      </c>
      <c r="F16" s="172">
        <f t="shared" si="0"/>
        <v>3.3407782566296521E-2</v>
      </c>
      <c r="G16" s="173">
        <v>227090.59</v>
      </c>
      <c r="H16" s="174">
        <f t="shared" si="1"/>
        <v>0.11186023135624718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3</v>
      </c>
      <c r="F18" s="168">
        <f t="shared" si="2"/>
        <v>3.5915240033520889E-4</v>
      </c>
      <c r="G18" s="169">
        <v>62.71</v>
      </c>
      <c r="H18" s="170">
        <f t="shared" si="3"/>
        <v>3.8774599008134498E-4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593</v>
      </c>
      <c r="F19" s="168">
        <f t="shared" si="2"/>
        <v>7.0992457799592956E-2</v>
      </c>
      <c r="G19" s="169">
        <v>19799.929999999997</v>
      </c>
      <c r="H19" s="170">
        <f t="shared" si="3"/>
        <v>0.12242614353996689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108</v>
      </c>
      <c r="F20" s="168">
        <f t="shared" si="2"/>
        <v>1.2929486412067521E-2</v>
      </c>
      <c r="G20" s="169">
        <v>4362.0199999999986</v>
      </c>
      <c r="H20" s="170">
        <f t="shared" si="3"/>
        <v>2.6971069425205357E-2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394</v>
      </c>
      <c r="F21" s="168">
        <f t="shared" si="2"/>
        <v>4.716868191069077E-2</v>
      </c>
      <c r="G21" s="169">
        <v>4762.7199999999993</v>
      </c>
      <c r="H21" s="170">
        <f t="shared" si="3"/>
        <v>2.944866180641402E-2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2469</v>
      </c>
      <c r="F23" s="168">
        <f t="shared" si="2"/>
        <v>0.29558242547587693</v>
      </c>
      <c r="G23" s="169">
        <v>84080.760000000038</v>
      </c>
      <c r="H23" s="170">
        <f t="shared" si="3"/>
        <v>0.51988482750744636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61</v>
      </c>
      <c r="F24" s="168">
        <f t="shared" si="2"/>
        <v>7.3027654734825814E-3</v>
      </c>
      <c r="G24" s="169">
        <v>2427.5000000000005</v>
      </c>
      <c r="H24" s="170">
        <f t="shared" si="3"/>
        <v>1.5009621925091136E-2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16</v>
      </c>
      <c r="F25" s="168">
        <f t="shared" si="2"/>
        <v>1.9154794684544474E-3</v>
      </c>
      <c r="G25" s="169">
        <v>547.6099999999999</v>
      </c>
      <c r="H25" s="170">
        <f t="shared" si="3"/>
        <v>3.3859604788462013E-3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4464</v>
      </c>
      <c r="F27" s="168">
        <f t="shared" si="2"/>
        <v>0.53441877169879082</v>
      </c>
      <c r="G27" s="169">
        <v>25700.529999999995</v>
      </c>
      <c r="H27" s="170">
        <f t="shared" si="3"/>
        <v>0.15891049992768788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245</v>
      </c>
      <c r="F28" s="172">
        <f t="shared" si="2"/>
        <v>2.9330779360708728E-2</v>
      </c>
      <c r="G28" s="173">
        <v>19985.810000000001</v>
      </c>
      <c r="H28" s="174">
        <f t="shared" si="3"/>
        <v>0.12357546939926081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167</v>
      </c>
      <c r="F29" s="176">
        <f>E29/SUM(E$29:E$39)</f>
        <v>5.1463790446841295E-2</v>
      </c>
      <c r="G29" s="177">
        <v>24499.409999999996</v>
      </c>
      <c r="H29" s="178">
        <f>G29/SUM(G$29:G$39)</f>
        <v>3.084865717472177E-2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2.1571648690292757E-3</v>
      </c>
      <c r="G30" s="169">
        <v>958.45</v>
      </c>
      <c r="H30" s="170">
        <f t="shared" ref="H30:H40" si="5">G30/SUM(G$29:G$39)</f>
        <v>1.2068411226683453E-3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163</v>
      </c>
      <c r="F31" s="168">
        <f t="shared" si="4"/>
        <v>5.0231124807395992E-2</v>
      </c>
      <c r="G31" s="169">
        <v>26473.039999999997</v>
      </c>
      <c r="H31" s="170">
        <f t="shared" si="5"/>
        <v>3.3333771520730353E-2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8</v>
      </c>
      <c r="F32" s="168">
        <f t="shared" si="4"/>
        <v>2.465331278890601E-3</v>
      </c>
      <c r="G32" s="169">
        <v>407.17</v>
      </c>
      <c r="H32" s="170">
        <f t="shared" si="5"/>
        <v>5.1269184612329297E-4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627</v>
      </c>
      <c r="F33" s="168">
        <f t="shared" si="4"/>
        <v>0.19322033898305085</v>
      </c>
      <c r="G33" s="169">
        <v>135907.77000000002</v>
      </c>
      <c r="H33" s="170">
        <f t="shared" si="5"/>
        <v>0.17112951716432917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131</v>
      </c>
      <c r="F34" s="168">
        <f t="shared" si="4"/>
        <v>4.0369799691833588E-2</v>
      </c>
      <c r="G34" s="169">
        <v>8371.74</v>
      </c>
      <c r="H34" s="170">
        <f t="shared" si="5"/>
        <v>1.0541353331198803E-2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1944</v>
      </c>
      <c r="F35" s="168">
        <f t="shared" si="4"/>
        <v>0.59907550077041605</v>
      </c>
      <c r="G35" s="169">
        <v>545448.75000000023</v>
      </c>
      <c r="H35" s="170">
        <f t="shared" si="5"/>
        <v>0.68680680453653908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35</v>
      </c>
      <c r="F36" s="168">
        <f t="shared" si="4"/>
        <v>1.078582434514638E-2</v>
      </c>
      <c r="G36" s="169">
        <v>8735.09</v>
      </c>
      <c r="H36" s="170">
        <f t="shared" si="5"/>
        <v>1.0998868821752869E-2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27</v>
      </c>
      <c r="F37" s="168">
        <f t="shared" si="4"/>
        <v>8.3204930662557786E-3</v>
      </c>
      <c r="G37" s="169">
        <v>5913</v>
      </c>
      <c r="H37" s="170">
        <f t="shared" si="5"/>
        <v>7.4454082720412391E-3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84</v>
      </c>
      <c r="F38" s="168">
        <f t="shared" si="4"/>
        <v>2.588597842835131E-2</v>
      </c>
      <c r="G38" s="169">
        <v>25039.62</v>
      </c>
      <c r="H38" s="170">
        <f t="shared" si="5"/>
        <v>3.152886755906803E-2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52</v>
      </c>
      <c r="F39" s="168">
        <f t="shared" si="4"/>
        <v>1.6024653312788906E-2</v>
      </c>
      <c r="G39" s="169">
        <v>12426.72</v>
      </c>
      <c r="H39" s="184">
        <f t="shared" si="5"/>
        <v>1.5647218650827042E-2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1063</v>
      </c>
      <c r="F40" s="185">
        <f t="shared" si="4"/>
        <v>0.32758089368258858</v>
      </c>
      <c r="G40" s="169">
        <v>134677.09000000003</v>
      </c>
      <c r="H40" s="172">
        <f t="shared" si="5"/>
        <v>0.16957989513621557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3701</v>
      </c>
      <c r="F41" s="176">
        <f>E41/SUM(E$41:E$44)</f>
        <v>0.53637681159420292</v>
      </c>
      <c r="G41" s="177">
        <v>1040866.85</v>
      </c>
      <c r="H41" s="178">
        <f>G41/SUM(G$41:G$44)</f>
        <v>0.50123164661578312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2704</v>
      </c>
      <c r="F42" s="168">
        <f t="shared" ref="F42:F44" si="6">E42/SUM(E$41:E$44)</f>
        <v>0.3918840579710145</v>
      </c>
      <c r="G42" s="169">
        <v>842561.34</v>
      </c>
      <c r="H42" s="170">
        <f t="shared" ref="H42:H44" si="7">G42/SUM(G$41:G$44)</f>
        <v>0.40573720627475135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295</v>
      </c>
      <c r="F43" s="168">
        <f t="shared" si="6"/>
        <v>4.2753623188405795E-2</v>
      </c>
      <c r="G43" s="169">
        <v>121088.04</v>
      </c>
      <c r="H43" s="170">
        <f t="shared" si="7"/>
        <v>5.8310203341260997E-2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200</v>
      </c>
      <c r="F44" s="172">
        <f t="shared" si="6"/>
        <v>2.8985507246376812E-2</v>
      </c>
      <c r="G44" s="173">
        <v>72102.149999999994</v>
      </c>
      <c r="H44" s="174">
        <f t="shared" si="7"/>
        <v>3.4720943768204539E-2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51350</v>
      </c>
      <c r="F45" s="179">
        <f>E45/E$45</f>
        <v>1</v>
      </c>
      <c r="G45" s="180">
        <f>SUM(G5:G44)</f>
        <v>5197333.8400000008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3229</v>
      </c>
      <c r="E4" s="67">
        <v>59745.969999999994</v>
      </c>
      <c r="F4" s="67">
        <f>E4*1000/D4</f>
        <v>18502.932796531433</v>
      </c>
      <c r="G4" s="67">
        <v>50030</v>
      </c>
      <c r="H4" s="63">
        <f>F4/G4</f>
        <v>0.36983675387830167</v>
      </c>
      <c r="K4" s="14">
        <f>D4*G4</f>
        <v>161546870</v>
      </c>
      <c r="L4" s="14" t="s">
        <v>27</v>
      </c>
      <c r="M4" s="24">
        <f>G4-F4</f>
        <v>31527.067203468567</v>
      </c>
    </row>
    <row r="5" spans="1:13" s="14" customFormat="1" ht="20.100000000000001" customHeight="1" x14ac:dyDescent="0.15">
      <c r="B5" s="238" t="s">
        <v>28</v>
      </c>
      <c r="C5" s="239"/>
      <c r="D5" s="64">
        <v>3392</v>
      </c>
      <c r="E5" s="68">
        <v>101960.48</v>
      </c>
      <c r="F5" s="68">
        <f t="shared" ref="F5:F13" si="0">E5*1000/D5</f>
        <v>30059.103773584906</v>
      </c>
      <c r="G5" s="68">
        <v>104730</v>
      </c>
      <c r="H5" s="65">
        <f t="shared" ref="H5:H10" si="1">F5/G5</f>
        <v>0.28701521792786122</v>
      </c>
      <c r="K5" s="14">
        <f t="shared" ref="K5:K10" si="2">D5*G5</f>
        <v>355244160</v>
      </c>
      <c r="L5" s="14" t="s">
        <v>28</v>
      </c>
      <c r="M5" s="24">
        <f t="shared" ref="M5:M10" si="3">G5-F5</f>
        <v>74670.89622641509</v>
      </c>
    </row>
    <row r="6" spans="1:13" s="14" customFormat="1" ht="20.100000000000001" customHeight="1" x14ac:dyDescent="0.15">
      <c r="B6" s="238" t="s">
        <v>29</v>
      </c>
      <c r="C6" s="239"/>
      <c r="D6" s="64">
        <v>6277</v>
      </c>
      <c r="E6" s="68">
        <v>608303.94999999984</v>
      </c>
      <c r="F6" s="68">
        <f t="shared" si="0"/>
        <v>96909.980882587202</v>
      </c>
      <c r="G6" s="68">
        <v>166920</v>
      </c>
      <c r="H6" s="65">
        <f t="shared" si="1"/>
        <v>0.58057740763591659</v>
      </c>
      <c r="K6" s="14">
        <f t="shared" si="2"/>
        <v>1047756840</v>
      </c>
      <c r="L6" s="14" t="s">
        <v>29</v>
      </c>
      <c r="M6" s="24">
        <f t="shared" si="3"/>
        <v>70010.019117412798</v>
      </c>
    </row>
    <row r="7" spans="1:13" s="14" customFormat="1" ht="20.100000000000001" customHeight="1" x14ac:dyDescent="0.15">
      <c r="B7" s="238" t="s">
        <v>30</v>
      </c>
      <c r="C7" s="239"/>
      <c r="D7" s="64">
        <v>3720</v>
      </c>
      <c r="E7" s="68">
        <v>459091.21</v>
      </c>
      <c r="F7" s="68">
        <f t="shared" si="0"/>
        <v>123411.61559139784</v>
      </c>
      <c r="G7" s="68">
        <v>196160</v>
      </c>
      <c r="H7" s="65">
        <f t="shared" si="1"/>
        <v>0.62913751830851261</v>
      </c>
      <c r="K7" s="14">
        <f t="shared" si="2"/>
        <v>729715200</v>
      </c>
      <c r="L7" s="14" t="s">
        <v>30</v>
      </c>
      <c r="M7" s="24">
        <f t="shared" si="3"/>
        <v>72748.384408602156</v>
      </c>
    </row>
    <row r="8" spans="1:13" s="14" customFormat="1" ht="20.100000000000001" customHeight="1" x14ac:dyDescent="0.15">
      <c r="B8" s="238" t="s">
        <v>31</v>
      </c>
      <c r="C8" s="239"/>
      <c r="D8" s="64">
        <v>2321</v>
      </c>
      <c r="E8" s="68">
        <v>366917.20000000007</v>
      </c>
      <c r="F8" s="68">
        <f t="shared" si="0"/>
        <v>158085.82507539855</v>
      </c>
      <c r="G8" s="68">
        <v>269310</v>
      </c>
      <c r="H8" s="65">
        <f t="shared" si="1"/>
        <v>0.58700317505996269</v>
      </c>
      <c r="K8" s="14">
        <f t="shared" si="2"/>
        <v>625068510</v>
      </c>
      <c r="L8" s="14" t="s">
        <v>31</v>
      </c>
      <c r="M8" s="24">
        <f t="shared" si="3"/>
        <v>111224.17492460145</v>
      </c>
    </row>
    <row r="9" spans="1:13" s="14" customFormat="1" ht="20.100000000000001" customHeight="1" x14ac:dyDescent="0.15">
      <c r="B9" s="238" t="s">
        <v>32</v>
      </c>
      <c r="C9" s="239"/>
      <c r="D9" s="64">
        <v>2043</v>
      </c>
      <c r="E9" s="68">
        <v>384583.62000000011</v>
      </c>
      <c r="F9" s="68">
        <f t="shared" si="0"/>
        <v>188244.55212922179</v>
      </c>
      <c r="G9" s="68">
        <v>308060</v>
      </c>
      <c r="H9" s="65">
        <f t="shared" si="1"/>
        <v>0.61106457225612476</v>
      </c>
      <c r="K9" s="14">
        <f t="shared" si="2"/>
        <v>629366580</v>
      </c>
      <c r="L9" s="14" t="s">
        <v>32</v>
      </c>
      <c r="M9" s="24">
        <f t="shared" si="3"/>
        <v>119815.44787077821</v>
      </c>
    </row>
    <row r="10" spans="1:13" s="14" customFormat="1" ht="20.100000000000001" customHeight="1" x14ac:dyDescent="0.15">
      <c r="B10" s="240" t="s">
        <v>33</v>
      </c>
      <c r="C10" s="241"/>
      <c r="D10" s="72">
        <v>1021</v>
      </c>
      <c r="E10" s="73">
        <v>211255.18000000002</v>
      </c>
      <c r="F10" s="73">
        <f t="shared" si="0"/>
        <v>206910.06856023509</v>
      </c>
      <c r="G10" s="73">
        <v>360650</v>
      </c>
      <c r="H10" s="75">
        <f t="shared" si="1"/>
        <v>0.57371431737206458</v>
      </c>
      <c r="K10" s="14">
        <f t="shared" si="2"/>
        <v>368223650</v>
      </c>
      <c r="L10" s="14" t="s">
        <v>33</v>
      </c>
      <c r="M10" s="24">
        <f t="shared" si="3"/>
        <v>153739.93143976491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6621</v>
      </c>
      <c r="E11" s="67">
        <f>SUM(E4:E5)</f>
        <v>161706.44999999998</v>
      </c>
      <c r="F11" s="67">
        <f t="shared" si="0"/>
        <v>24423.266878115082</v>
      </c>
      <c r="G11" s="82"/>
      <c r="H11" s="63">
        <f>SUM(E4:E5)*1000/SUM(K4:K5)</f>
        <v>0.31290490858558434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15382</v>
      </c>
      <c r="E12" s="78">
        <f>SUM(E6:E10)</f>
        <v>2030151.16</v>
      </c>
      <c r="F12" s="69">
        <f t="shared" si="0"/>
        <v>131982.26238460539</v>
      </c>
      <c r="G12" s="83"/>
      <c r="H12" s="70">
        <f>SUM(E6:E10)*1000/SUM(K6:K10)</f>
        <v>0.59708031583420451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22003</v>
      </c>
      <c r="E13" s="79">
        <f>SUM(E11:E12)</f>
        <v>2191857.61</v>
      </c>
      <c r="F13" s="74">
        <f t="shared" si="0"/>
        <v>99616.307321728862</v>
      </c>
      <c r="G13" s="77"/>
      <c r="H13" s="76">
        <f>SUM(E4:E10)*1000/SUM(K4:K10)</f>
        <v>0.55958676642564908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2021-02-01T06:33:21Z</dcterms:modified>
</cp:coreProperties>
</file>