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0年11月報告書\"/>
    </mc:Choice>
  </mc:AlternateContent>
  <bookViews>
    <workbookView xWindow="-915" yWindow="5130" windowWidth="15480" windowHeight="6480"/>
  </bookViews>
  <sheets>
    <sheet name="11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'11月状況（表紙）'!$A$1:$L$45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<sst xmlns="http://schemas.openxmlformats.org/spreadsheetml/2006/main" count="208" uniqueCount="154">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</sst>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61598</c:v>
                </c:pt>
                <c:pt idx="1">
                  <c:v>28764</c:v>
                </c:pt>
                <c:pt idx="2">
                  <c:v>14972</c:v>
                </c:pt>
                <c:pt idx="3">
                  <c:v>10138</c:v>
                </c:pt>
                <c:pt idx="4">
                  <c:v>13842</c:v>
                </c:pt>
                <c:pt idx="5">
                  <c:v>31768</c:v>
                </c:pt>
                <c:pt idx="6">
                  <c:v>40307</c:v>
                </c:pt>
                <c:pt idx="7">
                  <c:v>17325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24474</c:v>
                </c:pt>
                <c:pt idx="1">
                  <c:v>15035</c:v>
                </c:pt>
                <c:pt idx="2">
                  <c:v>9463</c:v>
                </c:pt>
                <c:pt idx="3">
                  <c:v>5171</c:v>
                </c:pt>
                <c:pt idx="4">
                  <c:v>7117</c:v>
                </c:pt>
                <c:pt idx="5">
                  <c:v>15312</c:v>
                </c:pt>
                <c:pt idx="6">
                  <c:v>24878</c:v>
                </c:pt>
                <c:pt idx="7">
                  <c:v>9615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20897</c:v>
                </c:pt>
                <c:pt idx="1">
                  <c:v>15565</c:v>
                </c:pt>
                <c:pt idx="2">
                  <c:v>9355</c:v>
                </c:pt>
                <c:pt idx="3">
                  <c:v>4709</c:v>
                </c:pt>
                <c:pt idx="4">
                  <c:v>7343</c:v>
                </c:pt>
                <c:pt idx="5">
                  <c:v>16121</c:v>
                </c:pt>
                <c:pt idx="6">
                  <c:v>24629</c:v>
                </c:pt>
                <c:pt idx="7">
                  <c:v>10862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44838384"/>
        <c:axId val="34672092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0.2415972651174679</c:v>
                </c:pt>
                <c:pt idx="1">
                  <c:v>0.33028592399106282</c:v>
                </c:pt>
                <c:pt idx="2">
                  <c:v>0.37200751210833249</c:v>
                </c:pt>
                <c:pt idx="3">
                  <c:v>0.30811451381525601</c:v>
                </c:pt>
                <c:pt idx="4">
                  <c:v>0.32260223545947392</c:v>
                </c:pt>
                <c:pt idx="5">
                  <c:v>0.31756599751467451</c:v>
                </c:pt>
                <c:pt idx="6">
                  <c:v>0.36265144966816593</c:v>
                </c:pt>
                <c:pt idx="7">
                  <c:v>0.35465378087221588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16608"/>
        <c:axId val="346715432"/>
      </c:lineChart>
      <c:catAx>
        <c:axId val="344838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46720920"/>
        <c:crosses val="autoZero"/>
        <c:auto val="1"/>
        <c:lblAlgn val="ctr"/>
        <c:lblOffset val="100"/>
        <c:noMultiLvlLbl val="0"/>
      </c:catAx>
      <c:valAx>
        <c:axId val="3467209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44838384"/>
        <c:crosses val="autoZero"/>
        <c:crossBetween val="between"/>
      </c:valAx>
      <c:valAx>
        <c:axId val="3467154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6716608"/>
        <c:crosses val="max"/>
        <c:crossBetween val="between"/>
      </c:valAx>
      <c:catAx>
        <c:axId val="346716608"/>
        <c:scaling>
          <c:orientation val="minMax"/>
        </c:scaling>
        <c:delete val="1"/>
        <c:axPos val="b"/>
        <c:majorTickMark val="out"/>
        <c:minorTickMark val="none"/>
        <c:tickLblPos val="nextTo"/>
        <c:crossAx val="34671543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3708</c:v>
                </c:pt>
                <c:pt idx="1">
                  <c:v>2683</c:v>
                </c:pt>
                <c:pt idx="2">
                  <c:v>291</c:v>
                </c:pt>
                <c:pt idx="3">
                  <c:v>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1013664.5800000002</c:v>
                </c:pt>
                <c:pt idx="1">
                  <c:v>814036.03999999957</c:v>
                </c:pt>
                <c:pt idx="2">
                  <c:v>117612.29000000001</c:v>
                </c:pt>
                <c:pt idx="3">
                  <c:v>69971.14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25244.54</c:v>
                </c:pt>
                <c:pt idx="1">
                  <c:v>913.56</c:v>
                </c:pt>
                <c:pt idx="2">
                  <c:v>24821.359999999997</c:v>
                </c:pt>
                <c:pt idx="3">
                  <c:v>383.83</c:v>
                </c:pt>
                <c:pt idx="4">
                  <c:v>136057.29000000004</c:v>
                </c:pt>
                <c:pt idx="5">
                  <c:v>8251.4000000000015</c:v>
                </c:pt>
                <c:pt idx="6">
                  <c:v>525499.40999999992</c:v>
                </c:pt>
                <c:pt idx="7">
                  <c:v>7680.28</c:v>
                </c:pt>
                <c:pt idx="8">
                  <c:v>5320.46</c:v>
                </c:pt>
                <c:pt idx="9">
                  <c:v>23938.41</c:v>
                </c:pt>
                <c:pt idx="10">
                  <c:v>13085.52</c:v>
                </c:pt>
                <c:pt idx="11">
                  <c:v>127850.25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775840"/>
        <c:axId val="34777858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161</c:v>
                </c:pt>
                <c:pt idx="1">
                  <c:v>7</c:v>
                </c:pt>
                <c:pt idx="2">
                  <c:v>167</c:v>
                </c:pt>
                <c:pt idx="3">
                  <c:v>8</c:v>
                </c:pt>
                <c:pt idx="4">
                  <c:v>634</c:v>
                </c:pt>
                <c:pt idx="5">
                  <c:v>130</c:v>
                </c:pt>
                <c:pt idx="6">
                  <c:v>1943</c:v>
                </c:pt>
                <c:pt idx="7">
                  <c:v>33</c:v>
                </c:pt>
                <c:pt idx="8">
                  <c:v>27</c:v>
                </c:pt>
                <c:pt idx="9">
                  <c:v>84</c:v>
                </c:pt>
                <c:pt idx="10">
                  <c:v>53</c:v>
                </c:pt>
                <c:pt idx="11">
                  <c:v>1074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79368"/>
        <c:axId val="347775448"/>
      </c:lineChart>
      <c:catAx>
        <c:axId val="34777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7775448"/>
        <c:crosses val="autoZero"/>
        <c:auto val="1"/>
        <c:lblAlgn val="ctr"/>
        <c:lblOffset val="100"/>
        <c:noMultiLvlLbl val="0"/>
      </c:catAx>
      <c:valAx>
        <c:axId val="3477754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7779368"/>
        <c:crosses val="autoZero"/>
        <c:crossBetween val="between"/>
      </c:valAx>
      <c:valAx>
        <c:axId val="34777858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7775840"/>
        <c:crosses val="max"/>
        <c:crossBetween val="between"/>
      </c:valAx>
      <c:catAx>
        <c:axId val="347775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7785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18325.503708281831</c:v>
                </c:pt>
                <c:pt idx="1">
                  <c:v>29638.553291998822</c:v>
                </c:pt>
                <c:pt idx="2">
                  <c:v>91963.693479295573</c:v>
                </c:pt>
                <c:pt idx="3">
                  <c:v>117013.39356896094</c:v>
                </c:pt>
                <c:pt idx="4">
                  <c:v>150039.93999142741</c:v>
                </c:pt>
                <c:pt idx="5">
                  <c:v>179607.42107819329</c:v>
                </c:pt>
                <c:pt idx="6">
                  <c:v>201561.86934673367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16216"/>
        <c:axId val="34671504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3236</c:v>
                </c:pt>
                <c:pt idx="1">
                  <c:v>3387</c:v>
                </c:pt>
                <c:pt idx="2">
                  <c:v>6303</c:v>
                </c:pt>
                <c:pt idx="3">
                  <c:v>3763</c:v>
                </c:pt>
                <c:pt idx="4">
                  <c:v>2333</c:v>
                </c:pt>
                <c:pt idx="5">
                  <c:v>2059</c:v>
                </c:pt>
                <c:pt idx="6">
                  <c:v>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20136"/>
        <c:axId val="346713472"/>
      </c:lineChart>
      <c:catAx>
        <c:axId val="346720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6713472"/>
        <c:crosses val="autoZero"/>
        <c:auto val="1"/>
        <c:lblAlgn val="ctr"/>
        <c:lblOffset val="100"/>
        <c:noMultiLvlLbl val="0"/>
      </c:catAx>
      <c:valAx>
        <c:axId val="3467134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6720136"/>
        <c:crosses val="autoZero"/>
        <c:crossBetween val="between"/>
      </c:valAx>
      <c:valAx>
        <c:axId val="34671504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46716216"/>
        <c:crosses val="max"/>
        <c:crossBetween val="between"/>
      </c:valAx>
      <c:catAx>
        <c:axId val="346716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671504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171344"/>
        <c:axId val="34817369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18325.503708281831</c:v>
                </c:pt>
                <c:pt idx="1">
                  <c:v>29638.553291998822</c:v>
                </c:pt>
                <c:pt idx="2">
                  <c:v>91963.693479295573</c:v>
                </c:pt>
                <c:pt idx="3">
                  <c:v>117013.39356896094</c:v>
                </c:pt>
                <c:pt idx="4">
                  <c:v>150039.93999142741</c:v>
                </c:pt>
                <c:pt idx="5">
                  <c:v>179607.42107819329</c:v>
                </c:pt>
                <c:pt idx="6">
                  <c:v>201561.86934673367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8168600"/>
        <c:axId val="348170560"/>
      </c:barChart>
      <c:catAx>
        <c:axId val="34817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8173696"/>
        <c:crosses val="autoZero"/>
        <c:auto val="1"/>
        <c:lblAlgn val="ctr"/>
        <c:lblOffset val="100"/>
        <c:noMultiLvlLbl val="0"/>
      </c:catAx>
      <c:valAx>
        <c:axId val="3481736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8171344"/>
        <c:crosses val="autoZero"/>
        <c:crossBetween val="between"/>
      </c:valAx>
      <c:valAx>
        <c:axId val="3481705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48168600"/>
        <c:crosses val="max"/>
        <c:crossBetween val="between"/>
      </c:valAx>
      <c:catAx>
        <c:axId val="348168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1705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7382</c:v>
                </c:pt>
                <c:pt idx="1">
                  <c:v>5459</c:v>
                </c:pt>
                <c:pt idx="2">
                  <c:v>8794</c:v>
                </c:pt>
                <c:pt idx="3">
                  <c:v>5311</c:v>
                </c:pt>
                <c:pt idx="4">
                  <c:v>4397</c:v>
                </c:pt>
                <c:pt idx="5">
                  <c:v>5350</c:v>
                </c:pt>
                <c:pt idx="6">
                  <c:v>3087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960</c:v>
                </c:pt>
                <c:pt idx="1">
                  <c:v>856</c:v>
                </c:pt>
                <c:pt idx="2">
                  <c:v>757</c:v>
                </c:pt>
                <c:pt idx="3">
                  <c:v>661</c:v>
                </c:pt>
                <c:pt idx="4">
                  <c:v>494</c:v>
                </c:pt>
                <c:pt idx="5">
                  <c:v>526</c:v>
                </c:pt>
                <c:pt idx="6">
                  <c:v>335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3344</c:v>
                </c:pt>
                <c:pt idx="1">
                  <c:v>2536</c:v>
                </c:pt>
                <c:pt idx="2">
                  <c:v>5058</c:v>
                </c:pt>
                <c:pt idx="3">
                  <c:v>3015</c:v>
                </c:pt>
                <c:pt idx="4">
                  <c:v>2653</c:v>
                </c:pt>
                <c:pt idx="5">
                  <c:v>3484</c:v>
                </c:pt>
                <c:pt idx="6">
                  <c:v>1960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1268</c:v>
                </c:pt>
                <c:pt idx="1">
                  <c:v>1133</c:v>
                </c:pt>
                <c:pt idx="2">
                  <c:v>796</c:v>
                </c:pt>
                <c:pt idx="3">
                  <c:v>251</c:v>
                </c:pt>
                <c:pt idx="4">
                  <c:v>344</c:v>
                </c:pt>
                <c:pt idx="5">
                  <c:v>817</c:v>
                </c:pt>
                <c:pt idx="6">
                  <c:v>2314</c:v>
                </c:pt>
                <c:pt idx="7">
                  <c:v>459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964</c:v>
                </c:pt>
                <c:pt idx="1">
                  <c:v>1025</c:v>
                </c:pt>
                <c:pt idx="2">
                  <c:v>466</c:v>
                </c:pt>
                <c:pt idx="3">
                  <c:v>173</c:v>
                </c:pt>
                <c:pt idx="4">
                  <c:v>276</c:v>
                </c:pt>
                <c:pt idx="5">
                  <c:v>663</c:v>
                </c:pt>
                <c:pt idx="6">
                  <c:v>1533</c:v>
                </c:pt>
                <c:pt idx="7">
                  <c:v>359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1333</c:v>
                </c:pt>
                <c:pt idx="1">
                  <c:v>1184</c:v>
                </c:pt>
                <c:pt idx="2">
                  <c:v>868</c:v>
                </c:pt>
                <c:pt idx="3">
                  <c:v>359</c:v>
                </c:pt>
                <c:pt idx="4">
                  <c:v>513</c:v>
                </c:pt>
                <c:pt idx="5">
                  <c:v>1442</c:v>
                </c:pt>
                <c:pt idx="6">
                  <c:v>2208</c:v>
                </c:pt>
                <c:pt idx="7">
                  <c:v>887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850</c:v>
                </c:pt>
                <c:pt idx="1">
                  <c:v>749</c:v>
                </c:pt>
                <c:pt idx="2">
                  <c:v>526</c:v>
                </c:pt>
                <c:pt idx="3">
                  <c:v>212</c:v>
                </c:pt>
                <c:pt idx="4">
                  <c:v>329</c:v>
                </c:pt>
                <c:pt idx="5">
                  <c:v>728</c:v>
                </c:pt>
                <c:pt idx="6">
                  <c:v>1436</c:v>
                </c:pt>
                <c:pt idx="7">
                  <c:v>481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659</c:v>
                </c:pt>
                <c:pt idx="1">
                  <c:v>617</c:v>
                </c:pt>
                <c:pt idx="2">
                  <c:v>431</c:v>
                </c:pt>
                <c:pt idx="3">
                  <c:v>204</c:v>
                </c:pt>
                <c:pt idx="4">
                  <c:v>290</c:v>
                </c:pt>
                <c:pt idx="5">
                  <c:v>604</c:v>
                </c:pt>
                <c:pt idx="6">
                  <c:v>1238</c:v>
                </c:pt>
                <c:pt idx="7">
                  <c:v>354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885</c:v>
                </c:pt>
                <c:pt idx="1">
                  <c:v>655</c:v>
                </c:pt>
                <c:pt idx="2">
                  <c:v>501</c:v>
                </c:pt>
                <c:pt idx="3">
                  <c:v>214</c:v>
                </c:pt>
                <c:pt idx="4">
                  <c:v>361</c:v>
                </c:pt>
                <c:pt idx="5">
                  <c:v>743</c:v>
                </c:pt>
                <c:pt idx="6">
                  <c:v>1420</c:v>
                </c:pt>
                <c:pt idx="7">
                  <c:v>571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545</c:v>
                </c:pt>
                <c:pt idx="1">
                  <c:v>409</c:v>
                </c:pt>
                <c:pt idx="2">
                  <c:v>289</c:v>
                </c:pt>
                <c:pt idx="3">
                  <c:v>104</c:v>
                </c:pt>
                <c:pt idx="4">
                  <c:v>196</c:v>
                </c:pt>
                <c:pt idx="5">
                  <c:v>437</c:v>
                </c:pt>
                <c:pt idx="6">
                  <c:v>752</c:v>
                </c:pt>
                <c:pt idx="7">
                  <c:v>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718176"/>
        <c:axId val="346718568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0.14335148002027728</c:v>
                </c:pt>
                <c:pt idx="1">
                  <c:v>0.18862745098039216</c:v>
                </c:pt>
                <c:pt idx="2">
                  <c:v>0.20602614518014667</c:v>
                </c:pt>
                <c:pt idx="3">
                  <c:v>0.15354251012145748</c:v>
                </c:pt>
                <c:pt idx="4">
                  <c:v>0.15968188105117564</c:v>
                </c:pt>
                <c:pt idx="5">
                  <c:v>0.17287564025069194</c:v>
                </c:pt>
                <c:pt idx="6">
                  <c:v>0.22019108408911872</c:v>
                </c:pt>
                <c:pt idx="7">
                  <c:v>0.16926307564584656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17000"/>
        <c:axId val="346714256"/>
      </c:lineChart>
      <c:catAx>
        <c:axId val="34671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46718568"/>
        <c:crosses val="autoZero"/>
        <c:auto val="1"/>
        <c:lblAlgn val="ctr"/>
        <c:lblOffset val="100"/>
        <c:noMultiLvlLbl val="0"/>
      </c:catAx>
      <c:valAx>
        <c:axId val="3467185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6718176"/>
        <c:crosses val="autoZero"/>
        <c:crossBetween val="between"/>
      </c:valAx>
      <c:valAx>
        <c:axId val="3467142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6717000"/>
        <c:crosses val="max"/>
        <c:crossBetween val="between"/>
      </c:valAx>
      <c:catAx>
        <c:axId val="346717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67142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0.62547699214365882</c:v>
                </c:pt>
                <c:pt idx="1">
                  <c:v>0.62460191082802552</c:v>
                </c:pt>
                <c:pt idx="2">
                  <c:v>0.57171000788022064</c:v>
                </c:pt>
                <c:pt idx="3">
                  <c:v>0.61213434452871074</c:v>
                </c:pt>
                <c:pt idx="4">
                  <c:v>0.60759075907590754</c:v>
                </c:pt>
                <c:pt idx="5">
                  <c:v>0.64140538837245942</c:v>
                </c:pt>
                <c:pt idx="6">
                  <c:v>0.62778366914103922</c:v>
                </c:pt>
                <c:pt idx="7">
                  <c:v>0.62185769066893903</c:v>
                </c:pt>
                <c:pt idx="8">
                  <c:v>0.62079326923076927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0.19371492704826038</c:v>
                </c:pt>
                <c:pt idx="1">
                  <c:v>0.19386942675159236</c:v>
                </c:pt>
                <c:pt idx="2">
                  <c:v>0.19345941686367218</c:v>
                </c:pt>
                <c:pt idx="3">
                  <c:v>0.1581798483206934</c:v>
                </c:pt>
                <c:pt idx="4">
                  <c:v>0.15016501650165018</c:v>
                </c:pt>
                <c:pt idx="5">
                  <c:v>0.1090278871907988</c:v>
                </c:pt>
                <c:pt idx="6">
                  <c:v>0.14980558501237187</c:v>
                </c:pt>
                <c:pt idx="7">
                  <c:v>0.13463996591393268</c:v>
                </c:pt>
                <c:pt idx="8">
                  <c:v>0.16204637096774194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6.2850729517396189E-2</c:v>
                </c:pt>
                <c:pt idx="1">
                  <c:v>6.2367303609341826E-2</c:v>
                </c:pt>
                <c:pt idx="2">
                  <c:v>0.10500394011032309</c:v>
                </c:pt>
                <c:pt idx="3">
                  <c:v>4.2253521126760563E-2</c:v>
                </c:pt>
                <c:pt idx="4">
                  <c:v>0.11122112211221122</c:v>
                </c:pt>
                <c:pt idx="5">
                  <c:v>9.3745076414053885E-2</c:v>
                </c:pt>
                <c:pt idx="6">
                  <c:v>9.9681866383881226E-2</c:v>
                </c:pt>
                <c:pt idx="7">
                  <c:v>7.2006817213463997E-2</c:v>
                </c:pt>
                <c:pt idx="8">
                  <c:v>8.3766284119106693E-2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0.11795735129068462</c:v>
                </c:pt>
                <c:pt idx="1">
                  <c:v>0.11916135881104034</c:v>
                </c:pt>
                <c:pt idx="2">
                  <c:v>0.12982663514578408</c:v>
                </c:pt>
                <c:pt idx="3">
                  <c:v>0.18743228602383533</c:v>
                </c:pt>
                <c:pt idx="4">
                  <c:v>0.13102310231023101</c:v>
                </c:pt>
                <c:pt idx="5">
                  <c:v>0.15582164802268789</c:v>
                </c:pt>
                <c:pt idx="6">
                  <c:v>0.12272887946270768</c:v>
                </c:pt>
                <c:pt idx="7">
                  <c:v>0.17149552620366426</c:v>
                </c:pt>
                <c:pt idx="8">
                  <c:v>0.13339407568238212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714648"/>
        <c:axId val="346717392"/>
      </c:barChart>
      <c:catAx>
        <c:axId val="346714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6717392"/>
        <c:crosses val="autoZero"/>
        <c:auto val="1"/>
        <c:lblAlgn val="ctr"/>
        <c:lblOffset val="100"/>
        <c:noMultiLvlLbl val="0"/>
      </c:catAx>
      <c:valAx>
        <c:axId val="34671739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6714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0.39063079989136784</c:v>
                </c:pt>
                <c:pt idx="1">
                  <c:v>0.42998025870498224</c:v>
                </c:pt>
                <c:pt idx="2">
                  <c:v>0.35290665986111058</c:v>
                </c:pt>
                <c:pt idx="3">
                  <c:v>0.36191366937123437</c:v>
                </c:pt>
                <c:pt idx="4">
                  <c:v>0.38003778603151567</c:v>
                </c:pt>
                <c:pt idx="5">
                  <c:v>0.37588227402993474</c:v>
                </c:pt>
                <c:pt idx="6">
                  <c:v>0.39285121012483437</c:v>
                </c:pt>
                <c:pt idx="7">
                  <c:v>0.37244592224004791</c:v>
                </c:pt>
                <c:pt idx="8">
                  <c:v>0.38695606336313826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4.230153890758484E-2</c:v>
                </c:pt>
                <c:pt idx="1">
                  <c:v>4.087885843545333E-2</c:v>
                </c:pt>
                <c:pt idx="2">
                  <c:v>3.7046317652648229E-2</c:v>
                </c:pt>
                <c:pt idx="3">
                  <c:v>2.9577887923253037E-2</c:v>
                </c:pt>
                <c:pt idx="4">
                  <c:v>3.0790336735635568E-2</c:v>
                </c:pt>
                <c:pt idx="5">
                  <c:v>2.0548838570908362E-2</c:v>
                </c:pt>
                <c:pt idx="6">
                  <c:v>2.7413641377319539E-2</c:v>
                </c:pt>
                <c:pt idx="7">
                  <c:v>2.7336698697439831E-2</c:v>
                </c:pt>
                <c:pt idx="8">
                  <c:v>3.1851112964286936E-2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0.14843962888024939</c:v>
                </c:pt>
                <c:pt idx="1">
                  <c:v>0.14096452685215041</c:v>
                </c:pt>
                <c:pt idx="2">
                  <c:v>0.22299406794972551</c:v>
                </c:pt>
                <c:pt idx="3">
                  <c:v>7.763426457859865E-2</c:v>
                </c:pt>
                <c:pt idx="4">
                  <c:v>0.210942355147794</c:v>
                </c:pt>
                <c:pt idx="5">
                  <c:v>0.18387542332803747</c:v>
                </c:pt>
                <c:pt idx="6">
                  <c:v>0.22294647021415795</c:v>
                </c:pt>
                <c:pt idx="7">
                  <c:v>0.12832467873913711</c:v>
                </c:pt>
                <c:pt idx="8">
                  <c:v>0.17929307901843655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0.41862803232079787</c:v>
                </c:pt>
                <c:pt idx="1">
                  <c:v>0.38817635600741401</c:v>
                </c:pt>
                <c:pt idx="2">
                  <c:v>0.38705295453651573</c:v>
                </c:pt>
                <c:pt idx="3">
                  <c:v>0.53087417812691384</c:v>
                </c:pt>
                <c:pt idx="4">
                  <c:v>0.37822952208505473</c:v>
                </c:pt>
                <c:pt idx="5">
                  <c:v>0.41969346407111935</c:v>
                </c:pt>
                <c:pt idx="6">
                  <c:v>0.3567886782836881</c:v>
                </c:pt>
                <c:pt idx="7">
                  <c:v>0.4718927003233751</c:v>
                </c:pt>
                <c:pt idx="8">
                  <c:v>0.40189974465413819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7776232"/>
        <c:axId val="347780152"/>
      </c:barChart>
      <c:catAx>
        <c:axId val="347776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7780152"/>
        <c:crosses val="autoZero"/>
        <c:auto val="1"/>
        <c:lblAlgn val="ctr"/>
        <c:lblOffset val="100"/>
        <c:noMultiLvlLbl val="0"/>
      </c:catAx>
      <c:valAx>
        <c:axId val="3477801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777623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276238.52999999997</c:v>
                </c:pt>
                <c:pt idx="1">
                  <c:v>17151.289999999997</c:v>
                </c:pt>
                <c:pt idx="2">
                  <c:v>87269.170000000013</c:v>
                </c:pt>
                <c:pt idx="3">
                  <c:v>15025.84</c:v>
                </c:pt>
                <c:pt idx="4">
                  <c:v>49876.810000000012</c:v>
                </c:pt>
                <c:pt idx="5">
                  <c:v>726618.49000000022</c:v>
                </c:pt>
                <c:pt idx="6">
                  <c:v>282293.96000000002</c:v>
                </c:pt>
                <c:pt idx="7">
                  <c:v>138395.57</c:v>
                </c:pt>
                <c:pt idx="8">
                  <c:v>16824.13</c:v>
                </c:pt>
                <c:pt idx="9">
                  <c:v>82.66</c:v>
                </c:pt>
                <c:pt idx="10">
                  <c:v>112936.17000000001</c:v>
                </c:pt>
                <c:pt idx="11">
                  <c:v>217637.90999999995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775056"/>
        <c:axId val="3477766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4817</c:v>
                </c:pt>
                <c:pt idx="1">
                  <c:v>255</c:v>
                </c:pt>
                <c:pt idx="2">
                  <c:v>1899</c:v>
                </c:pt>
                <c:pt idx="3">
                  <c:v>372</c:v>
                </c:pt>
                <c:pt idx="4">
                  <c:v>3787</c:v>
                </c:pt>
                <c:pt idx="5">
                  <c:v>6521</c:v>
                </c:pt>
                <c:pt idx="6">
                  <c:v>3250</c:v>
                </c:pt>
                <c:pt idx="7">
                  <c:v>1185</c:v>
                </c:pt>
                <c:pt idx="8">
                  <c:v>216</c:v>
                </c:pt>
                <c:pt idx="9">
                  <c:v>4</c:v>
                </c:pt>
                <c:pt idx="10">
                  <c:v>8667</c:v>
                </c:pt>
                <c:pt idx="11">
                  <c:v>1050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74664"/>
        <c:axId val="347778192"/>
      </c:lineChart>
      <c:catAx>
        <c:axId val="34777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7778192"/>
        <c:crosses val="autoZero"/>
        <c:auto val="1"/>
        <c:lblAlgn val="ctr"/>
        <c:lblOffset val="100"/>
        <c:noMultiLvlLbl val="0"/>
      </c:catAx>
      <c:valAx>
        <c:axId val="3477781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7774664"/>
        <c:crosses val="autoZero"/>
        <c:crossBetween val="between"/>
      </c:valAx>
      <c:valAx>
        <c:axId val="3477766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7775056"/>
        <c:crosses val="max"/>
        <c:crossBetween val="between"/>
      </c:valAx>
      <c:catAx>
        <c:axId val="347775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7766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71.83</c:v>
                </c:pt>
                <c:pt idx="2">
                  <c:v>18902.150000000001</c:v>
                </c:pt>
                <c:pt idx="3">
                  <c:v>4206.1499999999996</c:v>
                </c:pt>
                <c:pt idx="4">
                  <c:v>4286.9000000000005</c:v>
                </c:pt>
                <c:pt idx="5">
                  <c:v>0</c:v>
                </c:pt>
                <c:pt idx="6">
                  <c:v>83672.819999999992</c:v>
                </c:pt>
                <c:pt idx="7">
                  <c:v>2716.95</c:v>
                </c:pt>
                <c:pt idx="8">
                  <c:v>522.44999999999993</c:v>
                </c:pt>
                <c:pt idx="9">
                  <c:v>0</c:v>
                </c:pt>
                <c:pt idx="10">
                  <c:v>25374.550000000007</c:v>
                </c:pt>
                <c:pt idx="11">
                  <c:v>19960.259999999998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777408"/>
        <c:axId val="3477797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597</c:v>
                </c:pt>
                <c:pt idx="3">
                  <c:v>109</c:v>
                </c:pt>
                <c:pt idx="4">
                  <c:v>388</c:v>
                </c:pt>
                <c:pt idx="5">
                  <c:v>0</c:v>
                </c:pt>
                <c:pt idx="6">
                  <c:v>2464</c:v>
                </c:pt>
                <c:pt idx="7">
                  <c:v>67</c:v>
                </c:pt>
                <c:pt idx="8">
                  <c:v>14</c:v>
                </c:pt>
                <c:pt idx="9">
                  <c:v>0</c:v>
                </c:pt>
                <c:pt idx="10">
                  <c:v>4475</c:v>
                </c:pt>
                <c:pt idx="11">
                  <c:v>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78976"/>
        <c:axId val="347780544"/>
      </c:lineChart>
      <c:catAx>
        <c:axId val="34777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7780544"/>
        <c:crosses val="autoZero"/>
        <c:auto val="1"/>
        <c:lblAlgn val="ctr"/>
        <c:lblOffset val="100"/>
        <c:noMultiLvlLbl val="0"/>
      </c:catAx>
      <c:valAx>
        <c:axId val="3477805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7778976"/>
        <c:crosses val="autoZero"/>
        <c:crossBetween val="between"/>
      </c:valAx>
      <c:valAx>
        <c:axId val="3477797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7777408"/>
        <c:crosses val="max"/>
        <c:crossBetween val="between"/>
      </c:valAx>
      <c:catAx>
        <c:axId val="347777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77797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36.6%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28.3%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55.1%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59.7%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55.9%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701150</v>
      </c>
      <c r="D5" s="30">
        <f>SUM(E5:F5)</f>
        <v>220546</v>
      </c>
      <c r="E5" s="31">
        <f>SUM(E6:E13)</f>
        <v>111065</v>
      </c>
      <c r="F5" s="32">
        <f t="shared" ref="F5:G5" si="0">SUM(F6:F13)</f>
        <v>109481</v>
      </c>
      <c r="G5" s="29">
        <f t="shared" si="0"/>
        <v>218714</v>
      </c>
      <c r="H5" s="33">
        <f>D5/C5</f>
        <v>0.31454895528774157</v>
      </c>
      <c r="I5" s="26"/>
      <c r="J5" s="24">
        <f t="shared" ref="J5:J13" si="1">C5-D5-G5</f>
        <v>261890</v>
      </c>
      <c r="K5" s="58">
        <f>E5/C5</f>
        <v>0.15840405048848322</v>
      </c>
      <c r="L5" s="58">
        <f>F5/C5</f>
        <v>0.15614490479925835</v>
      </c>
    </row>
    <row r="6" spans="1:12" ht="20.100000000000001" customHeight="1" thickTop="1" x14ac:dyDescent="0.15">
      <c r="B6" s="18" t="s">
        <v>18</v>
      </c>
      <c r="C6" s="34">
        <v>187796</v>
      </c>
      <c r="D6" s="35">
        <f t="shared" ref="D6:D13" si="2">SUM(E6:F6)</f>
        <v>45371</v>
      </c>
      <c r="E6" s="36">
        <v>24474</v>
      </c>
      <c r="F6" s="37">
        <v>20897</v>
      </c>
      <c r="G6" s="34">
        <v>61598</v>
      </c>
      <c r="H6" s="38">
        <f t="shared" ref="H6:H13" si="3">D6/C6</f>
        <v>0.2415972651174679</v>
      </c>
      <c r="I6" s="26"/>
      <c r="J6" s="24">
        <f t="shared" si="1"/>
        <v>80827</v>
      </c>
      <c r="K6" s="58">
        <f t="shared" ref="K6:K13" si="4">E6/C6</f>
        <v>0.13032226458497517</v>
      </c>
      <c r="L6" s="58">
        <f t="shared" ref="L6:L13" si="5">F6/C6</f>
        <v>0.1112750005324927</v>
      </c>
    </row>
    <row r="7" spans="1:12" ht="20.100000000000001" customHeight="1" x14ac:dyDescent="0.15">
      <c r="B7" s="19" t="s">
        <v>19</v>
      </c>
      <c r="C7" s="39">
        <v>92647</v>
      </c>
      <c r="D7" s="40">
        <f t="shared" si="2"/>
        <v>30600</v>
      </c>
      <c r="E7" s="41">
        <v>15035</v>
      </c>
      <c r="F7" s="42">
        <v>15565</v>
      </c>
      <c r="G7" s="39">
        <v>28764</v>
      </c>
      <c r="H7" s="43">
        <f t="shared" si="3"/>
        <v>0.33028592399106282</v>
      </c>
      <c r="I7" s="26"/>
      <c r="J7" s="24">
        <f t="shared" si="1"/>
        <v>33283</v>
      </c>
      <c r="K7" s="58">
        <f t="shared" si="4"/>
        <v>0.16228264271913823</v>
      </c>
      <c r="L7" s="58">
        <f t="shared" si="5"/>
        <v>0.16800328127192463</v>
      </c>
    </row>
    <row r="8" spans="1:12" ht="20.100000000000001" customHeight="1" x14ac:dyDescent="0.15">
      <c r="B8" s="19" t="s">
        <v>20</v>
      </c>
      <c r="C8" s="39">
        <v>50585</v>
      </c>
      <c r="D8" s="40">
        <f t="shared" si="2"/>
        <v>18818</v>
      </c>
      <c r="E8" s="41">
        <v>9463</v>
      </c>
      <c r="F8" s="42">
        <v>9355</v>
      </c>
      <c r="G8" s="39">
        <v>14972</v>
      </c>
      <c r="H8" s="43">
        <f t="shared" si="3"/>
        <v>0.37200751210833249</v>
      </c>
      <c r="I8" s="26"/>
      <c r="J8" s="24">
        <f t="shared" si="1"/>
        <v>16795</v>
      </c>
      <c r="K8" s="58">
        <f t="shared" si="4"/>
        <v>0.18707126618562814</v>
      </c>
      <c r="L8" s="58">
        <f t="shared" si="5"/>
        <v>0.18493624592270436</v>
      </c>
    </row>
    <row r="9" spans="1:12" ht="20.100000000000001" customHeight="1" x14ac:dyDescent="0.15">
      <c r="B9" s="19" t="s">
        <v>21</v>
      </c>
      <c r="C9" s="39">
        <v>32066</v>
      </c>
      <c r="D9" s="40">
        <f t="shared" si="2"/>
        <v>9880</v>
      </c>
      <c r="E9" s="41">
        <v>5171</v>
      </c>
      <c r="F9" s="42">
        <v>4709</v>
      </c>
      <c r="G9" s="39">
        <v>10138</v>
      </c>
      <c r="H9" s="43">
        <f t="shared" si="3"/>
        <v>0.30811451381525601</v>
      </c>
      <c r="I9" s="26"/>
      <c r="J9" s="24">
        <f t="shared" si="1"/>
        <v>12048</v>
      </c>
      <c r="K9" s="58">
        <f t="shared" si="4"/>
        <v>0.16126114888043411</v>
      </c>
      <c r="L9" s="58">
        <f t="shared" si="5"/>
        <v>0.14685336493482193</v>
      </c>
    </row>
    <row r="10" spans="1:12" ht="20.100000000000001" customHeight="1" x14ac:dyDescent="0.15">
      <c r="B10" s="19" t="s">
        <v>22</v>
      </c>
      <c r="C10" s="39">
        <v>44823</v>
      </c>
      <c r="D10" s="40">
        <f t="shared" si="2"/>
        <v>14460</v>
      </c>
      <c r="E10" s="41">
        <v>7117</v>
      </c>
      <c r="F10" s="42">
        <v>7343</v>
      </c>
      <c r="G10" s="39">
        <v>13842</v>
      </c>
      <c r="H10" s="43">
        <f t="shared" si="3"/>
        <v>0.32260223545947392</v>
      </c>
      <c r="I10" s="26"/>
      <c r="J10" s="24">
        <f t="shared" si="1"/>
        <v>16521</v>
      </c>
      <c r="K10" s="58">
        <f t="shared" si="4"/>
        <v>0.15878009057849765</v>
      </c>
      <c r="L10" s="58">
        <f t="shared" si="5"/>
        <v>0.16382214488097629</v>
      </c>
    </row>
    <row r="11" spans="1:12" ht="20.100000000000001" customHeight="1" x14ac:dyDescent="0.15">
      <c r="B11" s="19" t="s">
        <v>23</v>
      </c>
      <c r="C11" s="39">
        <v>98981</v>
      </c>
      <c r="D11" s="40">
        <f t="shared" si="2"/>
        <v>31433</v>
      </c>
      <c r="E11" s="41">
        <v>15312</v>
      </c>
      <c r="F11" s="42">
        <v>16121</v>
      </c>
      <c r="G11" s="39">
        <v>31768</v>
      </c>
      <c r="H11" s="43">
        <f t="shared" si="3"/>
        <v>0.31756599751467451</v>
      </c>
      <c r="I11" s="26"/>
      <c r="J11" s="24">
        <f t="shared" si="1"/>
        <v>35780</v>
      </c>
      <c r="K11" s="58">
        <f t="shared" si="4"/>
        <v>0.15469635586627736</v>
      </c>
      <c r="L11" s="58">
        <f t="shared" si="5"/>
        <v>0.16286964164839718</v>
      </c>
    </row>
    <row r="12" spans="1:12" ht="20.100000000000001" customHeight="1" x14ac:dyDescent="0.15">
      <c r="B12" s="19" t="s">
        <v>24</v>
      </c>
      <c r="C12" s="39">
        <v>136514</v>
      </c>
      <c r="D12" s="40">
        <f t="shared" si="2"/>
        <v>49507</v>
      </c>
      <c r="E12" s="41">
        <v>24878</v>
      </c>
      <c r="F12" s="42">
        <v>24629</v>
      </c>
      <c r="G12" s="39">
        <v>40307</v>
      </c>
      <c r="H12" s="43">
        <f t="shared" si="3"/>
        <v>0.36265144966816593</v>
      </c>
      <c r="I12" s="26"/>
      <c r="J12" s="24">
        <f t="shared" si="1"/>
        <v>46700</v>
      </c>
      <c r="K12" s="58">
        <f t="shared" si="4"/>
        <v>0.18223771920828633</v>
      </c>
      <c r="L12" s="58">
        <f t="shared" si="5"/>
        <v>0.18041373045987957</v>
      </c>
    </row>
    <row r="13" spans="1:12" ht="20.100000000000001" customHeight="1" x14ac:dyDescent="0.15">
      <c r="B13" s="19" t="s">
        <v>25</v>
      </c>
      <c r="C13" s="39">
        <v>57738</v>
      </c>
      <c r="D13" s="40">
        <f t="shared" si="2"/>
        <v>20477</v>
      </c>
      <c r="E13" s="41">
        <v>9615</v>
      </c>
      <c r="F13" s="42">
        <v>10862</v>
      </c>
      <c r="G13" s="39">
        <v>17325</v>
      </c>
      <c r="H13" s="43">
        <f t="shared" si="3"/>
        <v>0.35465378087221588</v>
      </c>
      <c r="I13" s="26"/>
      <c r="J13" s="24">
        <f t="shared" si="1"/>
        <v>19936</v>
      </c>
      <c r="K13" s="58">
        <f t="shared" si="4"/>
        <v>0.16652810973708823</v>
      </c>
      <c r="L13" s="58">
        <f t="shared" si="5"/>
        <v>0.18812567113512765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7382</v>
      </c>
      <c r="E4" s="46">
        <f t="shared" ref="E4:K4" si="0">SUM(E5:E7)</f>
        <v>5459</v>
      </c>
      <c r="F4" s="46">
        <f t="shared" si="0"/>
        <v>8794</v>
      </c>
      <c r="G4" s="46">
        <f t="shared" si="0"/>
        <v>5311</v>
      </c>
      <c r="H4" s="46">
        <f t="shared" si="0"/>
        <v>4397</v>
      </c>
      <c r="I4" s="46">
        <f t="shared" si="0"/>
        <v>5350</v>
      </c>
      <c r="J4" s="45">
        <f t="shared" si="0"/>
        <v>3087</v>
      </c>
      <c r="K4" s="47">
        <f t="shared" si="0"/>
        <v>39780</v>
      </c>
      <c r="L4" s="55">
        <f>K4/人口統計!D5</f>
        <v>0.18037053494509081</v>
      </c>
    </row>
    <row r="5" spans="1:12" ht="20.100000000000001" customHeight="1" x14ac:dyDescent="0.15">
      <c r="B5" s="117"/>
      <c r="C5" s="118" t="s">
        <v>15</v>
      </c>
      <c r="D5" s="48">
        <v>960</v>
      </c>
      <c r="E5" s="49">
        <v>856</v>
      </c>
      <c r="F5" s="49">
        <v>757</v>
      </c>
      <c r="G5" s="49">
        <v>661</v>
      </c>
      <c r="H5" s="49">
        <v>494</v>
      </c>
      <c r="I5" s="49">
        <v>526</v>
      </c>
      <c r="J5" s="48">
        <v>335</v>
      </c>
      <c r="K5" s="50">
        <f>SUM(D5:J5)</f>
        <v>4589</v>
      </c>
      <c r="L5" s="56">
        <f>K5/人口統計!D5</f>
        <v>2.0807450599874856E-2</v>
      </c>
    </row>
    <row r="6" spans="1:12" ht="20.100000000000001" customHeight="1" x14ac:dyDescent="0.15">
      <c r="B6" s="117"/>
      <c r="C6" s="118" t="s">
        <v>145</v>
      </c>
      <c r="D6" s="48">
        <v>3078</v>
      </c>
      <c r="E6" s="49">
        <v>2067</v>
      </c>
      <c r="F6" s="49">
        <v>2979</v>
      </c>
      <c r="G6" s="49">
        <v>1635</v>
      </c>
      <c r="H6" s="49">
        <v>1250</v>
      </c>
      <c r="I6" s="49">
        <v>1340</v>
      </c>
      <c r="J6" s="48">
        <v>792</v>
      </c>
      <c r="K6" s="50">
        <f>SUM(D6:J6)</f>
        <v>13141</v>
      </c>
      <c r="L6" s="56">
        <f>K6/人口統計!D5</f>
        <v>5.958394167203214E-2</v>
      </c>
    </row>
    <row r="7" spans="1:12" ht="20.100000000000001" customHeight="1" x14ac:dyDescent="0.15">
      <c r="B7" s="117"/>
      <c r="C7" s="119" t="s">
        <v>144</v>
      </c>
      <c r="D7" s="51">
        <v>3344</v>
      </c>
      <c r="E7" s="52">
        <v>2536</v>
      </c>
      <c r="F7" s="52">
        <v>5058</v>
      </c>
      <c r="G7" s="52">
        <v>3015</v>
      </c>
      <c r="H7" s="52">
        <v>2653</v>
      </c>
      <c r="I7" s="52">
        <v>3484</v>
      </c>
      <c r="J7" s="51">
        <v>1960</v>
      </c>
      <c r="K7" s="53">
        <f>SUM(D7:J7)</f>
        <v>22050</v>
      </c>
      <c r="L7" s="57">
        <f>K7/人口統計!D5</f>
        <v>9.9979142673183821E-2</v>
      </c>
    </row>
    <row r="8" spans="1:12" ht="20.100000000000001" customHeight="1" thickBot="1" x14ac:dyDescent="0.2">
      <c r="B8" s="190" t="s">
        <v>68</v>
      </c>
      <c r="C8" s="191"/>
      <c r="D8" s="45">
        <v>77</v>
      </c>
      <c r="E8" s="46">
        <v>111</v>
      </c>
      <c r="F8" s="46">
        <v>74</v>
      </c>
      <c r="G8" s="46">
        <v>117</v>
      </c>
      <c r="H8" s="46">
        <v>84</v>
      </c>
      <c r="I8" s="46">
        <v>75</v>
      </c>
      <c r="J8" s="45">
        <v>61</v>
      </c>
      <c r="K8" s="47">
        <f>SUM(D8:J8)</f>
        <v>599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7459</v>
      </c>
      <c r="E9" s="34">
        <f t="shared" ref="E9:K9" si="1">E4+E8</f>
        <v>5570</v>
      </c>
      <c r="F9" s="34">
        <f t="shared" si="1"/>
        <v>8868</v>
      </c>
      <c r="G9" s="34">
        <f t="shared" si="1"/>
        <v>5428</v>
      </c>
      <c r="H9" s="34">
        <f t="shared" si="1"/>
        <v>4481</v>
      </c>
      <c r="I9" s="34">
        <f t="shared" si="1"/>
        <v>5425</v>
      </c>
      <c r="J9" s="35">
        <f t="shared" si="1"/>
        <v>3148</v>
      </c>
      <c r="K9" s="54">
        <f t="shared" si="1"/>
        <v>40379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1268</v>
      </c>
      <c r="E24" s="46">
        <v>964</v>
      </c>
      <c r="F24" s="46">
        <v>1333</v>
      </c>
      <c r="G24" s="46">
        <v>850</v>
      </c>
      <c r="H24" s="46">
        <v>659</v>
      </c>
      <c r="I24" s="46">
        <v>885</v>
      </c>
      <c r="J24" s="45">
        <v>545</v>
      </c>
      <c r="K24" s="47">
        <f>SUM(D24:J24)</f>
        <v>6504</v>
      </c>
      <c r="L24" s="55">
        <f>K24/人口統計!D6</f>
        <v>0.14335148002027728</v>
      </c>
    </row>
    <row r="25" spans="1:12" ht="20.100000000000001" customHeight="1" x14ac:dyDescent="0.15">
      <c r="B25" s="198" t="s">
        <v>44</v>
      </c>
      <c r="C25" s="199"/>
      <c r="D25" s="45">
        <v>1133</v>
      </c>
      <c r="E25" s="46">
        <v>1025</v>
      </c>
      <c r="F25" s="46">
        <v>1184</v>
      </c>
      <c r="G25" s="46">
        <v>749</v>
      </c>
      <c r="H25" s="46">
        <v>617</v>
      </c>
      <c r="I25" s="46">
        <v>655</v>
      </c>
      <c r="J25" s="45">
        <v>409</v>
      </c>
      <c r="K25" s="47">
        <f t="shared" ref="K25:K31" si="2">SUM(D25:J25)</f>
        <v>5772</v>
      </c>
      <c r="L25" s="55">
        <f>K25/人口統計!D7</f>
        <v>0.18862745098039216</v>
      </c>
    </row>
    <row r="26" spans="1:12" ht="20.100000000000001" customHeight="1" x14ac:dyDescent="0.15">
      <c r="B26" s="198" t="s">
        <v>45</v>
      </c>
      <c r="C26" s="199"/>
      <c r="D26" s="45">
        <v>796</v>
      </c>
      <c r="E26" s="46">
        <v>466</v>
      </c>
      <c r="F26" s="46">
        <v>868</v>
      </c>
      <c r="G26" s="46">
        <v>526</v>
      </c>
      <c r="H26" s="46">
        <v>431</v>
      </c>
      <c r="I26" s="46">
        <v>501</v>
      </c>
      <c r="J26" s="45">
        <v>289</v>
      </c>
      <c r="K26" s="47">
        <f t="shared" si="2"/>
        <v>3877</v>
      </c>
      <c r="L26" s="55">
        <f>K26/人口統計!D8</f>
        <v>0.20602614518014667</v>
      </c>
    </row>
    <row r="27" spans="1:12" ht="20.100000000000001" customHeight="1" x14ac:dyDescent="0.15">
      <c r="B27" s="198" t="s">
        <v>46</v>
      </c>
      <c r="C27" s="199"/>
      <c r="D27" s="45">
        <v>251</v>
      </c>
      <c r="E27" s="46">
        <v>173</v>
      </c>
      <c r="F27" s="46">
        <v>359</v>
      </c>
      <c r="G27" s="46">
        <v>212</v>
      </c>
      <c r="H27" s="46">
        <v>204</v>
      </c>
      <c r="I27" s="46">
        <v>214</v>
      </c>
      <c r="J27" s="45">
        <v>104</v>
      </c>
      <c r="K27" s="47">
        <f t="shared" si="2"/>
        <v>1517</v>
      </c>
      <c r="L27" s="55">
        <f>K27/人口統計!D9</f>
        <v>0.15354251012145748</v>
      </c>
    </row>
    <row r="28" spans="1:12" ht="20.100000000000001" customHeight="1" x14ac:dyDescent="0.15">
      <c r="B28" s="198" t="s">
        <v>47</v>
      </c>
      <c r="C28" s="199"/>
      <c r="D28" s="45">
        <v>344</v>
      </c>
      <c r="E28" s="46">
        <v>276</v>
      </c>
      <c r="F28" s="46">
        <v>513</v>
      </c>
      <c r="G28" s="46">
        <v>329</v>
      </c>
      <c r="H28" s="46">
        <v>290</v>
      </c>
      <c r="I28" s="46">
        <v>361</v>
      </c>
      <c r="J28" s="45">
        <v>196</v>
      </c>
      <c r="K28" s="47">
        <f t="shared" si="2"/>
        <v>2309</v>
      </c>
      <c r="L28" s="55">
        <f>K28/人口統計!D10</f>
        <v>0.15968188105117564</v>
      </c>
    </row>
    <row r="29" spans="1:12" ht="20.100000000000001" customHeight="1" x14ac:dyDescent="0.15">
      <c r="B29" s="198" t="s">
        <v>48</v>
      </c>
      <c r="C29" s="199"/>
      <c r="D29" s="45">
        <v>817</v>
      </c>
      <c r="E29" s="46">
        <v>663</v>
      </c>
      <c r="F29" s="46">
        <v>1442</v>
      </c>
      <c r="G29" s="46">
        <v>728</v>
      </c>
      <c r="H29" s="46">
        <v>604</v>
      </c>
      <c r="I29" s="46">
        <v>743</v>
      </c>
      <c r="J29" s="45">
        <v>437</v>
      </c>
      <c r="K29" s="47">
        <f t="shared" si="2"/>
        <v>5434</v>
      </c>
      <c r="L29" s="55">
        <f>K29/人口統計!D11</f>
        <v>0.17287564025069194</v>
      </c>
    </row>
    <row r="30" spans="1:12" ht="20.100000000000001" customHeight="1" x14ac:dyDescent="0.15">
      <c r="B30" s="198" t="s">
        <v>49</v>
      </c>
      <c r="C30" s="199"/>
      <c r="D30" s="45">
        <v>2314</v>
      </c>
      <c r="E30" s="46">
        <v>1533</v>
      </c>
      <c r="F30" s="46">
        <v>2208</v>
      </c>
      <c r="G30" s="46">
        <v>1436</v>
      </c>
      <c r="H30" s="46">
        <v>1238</v>
      </c>
      <c r="I30" s="46">
        <v>1420</v>
      </c>
      <c r="J30" s="45">
        <v>752</v>
      </c>
      <c r="K30" s="47">
        <f t="shared" si="2"/>
        <v>10901</v>
      </c>
      <c r="L30" s="55">
        <f>K30/人口統計!D12</f>
        <v>0.22019108408911872</v>
      </c>
    </row>
    <row r="31" spans="1:12" ht="20.100000000000001" customHeight="1" thickBot="1" x14ac:dyDescent="0.2">
      <c r="B31" s="194" t="s">
        <v>25</v>
      </c>
      <c r="C31" s="195"/>
      <c r="D31" s="45">
        <v>459</v>
      </c>
      <c r="E31" s="46">
        <v>359</v>
      </c>
      <c r="F31" s="46">
        <v>887</v>
      </c>
      <c r="G31" s="46">
        <v>481</v>
      </c>
      <c r="H31" s="46">
        <v>354</v>
      </c>
      <c r="I31" s="46">
        <v>571</v>
      </c>
      <c r="J31" s="45">
        <v>355</v>
      </c>
      <c r="K31" s="47">
        <f t="shared" si="2"/>
        <v>3466</v>
      </c>
      <c r="L31" s="59">
        <f>K31/人口統計!D13</f>
        <v>0.16926307564584656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7382</v>
      </c>
      <c r="E32" s="34">
        <f t="shared" ref="E32:J32" si="3">SUM(E24:E31)</f>
        <v>5459</v>
      </c>
      <c r="F32" s="34">
        <f t="shared" si="3"/>
        <v>8794</v>
      </c>
      <c r="G32" s="34">
        <f t="shared" si="3"/>
        <v>5311</v>
      </c>
      <c r="H32" s="34">
        <f t="shared" si="3"/>
        <v>4397</v>
      </c>
      <c r="I32" s="34">
        <f t="shared" si="3"/>
        <v>5350</v>
      </c>
      <c r="J32" s="35">
        <f t="shared" si="3"/>
        <v>3087</v>
      </c>
      <c r="K32" s="54">
        <f>SUM(K24:K31)</f>
        <v>39780</v>
      </c>
      <c r="L32" s="60">
        <f>K32/人口統計!D5</f>
        <v>0.18037053494509081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5573</v>
      </c>
      <c r="E5" s="149">
        <v>306975.0500000001</v>
      </c>
      <c r="F5" s="151">
        <v>1726</v>
      </c>
      <c r="G5" s="152">
        <v>33242.430000000008</v>
      </c>
      <c r="H5" s="150">
        <v>560</v>
      </c>
      <c r="I5" s="149">
        <v>116650.46000000002</v>
      </c>
      <c r="J5" s="151">
        <v>1051</v>
      </c>
      <c r="K5" s="152">
        <v>328976.52</v>
      </c>
      <c r="M5" s="162">
        <f>Q5+Q7</f>
        <v>40382</v>
      </c>
      <c r="N5" s="121" t="s">
        <v>108</v>
      </c>
      <c r="O5" s="122"/>
      <c r="P5" s="134"/>
      <c r="Q5" s="123">
        <v>32023</v>
      </c>
      <c r="R5" s="124">
        <v>1940350.5300000012</v>
      </c>
      <c r="S5" s="124">
        <f>R5/Q5*100</f>
        <v>6059.2403272647825</v>
      </c>
    </row>
    <row r="6" spans="1:19" ht="20.100000000000001" customHeight="1" x14ac:dyDescent="0.15">
      <c r="B6" s="202" t="s">
        <v>115</v>
      </c>
      <c r="C6" s="202"/>
      <c r="D6" s="153">
        <v>4707</v>
      </c>
      <c r="E6" s="154">
        <v>287575.62999999995</v>
      </c>
      <c r="F6" s="155">
        <v>1461</v>
      </c>
      <c r="G6" s="156">
        <v>27340.240000000002</v>
      </c>
      <c r="H6" s="153">
        <v>470</v>
      </c>
      <c r="I6" s="154">
        <v>94278.660000000018</v>
      </c>
      <c r="J6" s="155">
        <v>898</v>
      </c>
      <c r="K6" s="156">
        <v>259616.71000000002</v>
      </c>
      <c r="M6" s="58"/>
      <c r="N6" s="125"/>
      <c r="O6" s="94" t="s">
        <v>105</v>
      </c>
      <c r="P6" s="107"/>
      <c r="Q6" s="98">
        <f>Q5/Q$13</f>
        <v>0.62079326923076927</v>
      </c>
      <c r="R6" s="99">
        <f>R5/R$13</f>
        <v>0.38695606336313826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2902</v>
      </c>
      <c r="E7" s="154">
        <v>182863.83</v>
      </c>
      <c r="F7" s="155">
        <v>982</v>
      </c>
      <c r="G7" s="156">
        <v>19196.099999999999</v>
      </c>
      <c r="H7" s="153">
        <v>533</v>
      </c>
      <c r="I7" s="154">
        <v>115547.69</v>
      </c>
      <c r="J7" s="155">
        <v>659</v>
      </c>
      <c r="K7" s="156">
        <v>200557.24000000002</v>
      </c>
      <c r="M7" s="58"/>
      <c r="N7" s="126" t="s">
        <v>109</v>
      </c>
      <c r="O7" s="127"/>
      <c r="P7" s="135"/>
      <c r="Q7" s="128">
        <v>8359</v>
      </c>
      <c r="R7" s="129">
        <v>159714.06</v>
      </c>
      <c r="S7" s="129">
        <f>R7/Q7*100</f>
        <v>1910.6838138533317</v>
      </c>
    </row>
    <row r="8" spans="1:19" ht="20.100000000000001" customHeight="1" x14ac:dyDescent="0.15">
      <c r="B8" s="202" t="s">
        <v>117</v>
      </c>
      <c r="C8" s="202"/>
      <c r="D8" s="153">
        <v>1130</v>
      </c>
      <c r="E8" s="154">
        <v>68642.11</v>
      </c>
      <c r="F8" s="155">
        <v>292</v>
      </c>
      <c r="G8" s="156">
        <v>5609.87</v>
      </c>
      <c r="H8" s="153">
        <v>78</v>
      </c>
      <c r="I8" s="154">
        <v>14724.449999999999</v>
      </c>
      <c r="J8" s="155">
        <v>346</v>
      </c>
      <c r="K8" s="156">
        <v>100687.89</v>
      </c>
      <c r="L8" s="89"/>
      <c r="M8" s="88"/>
      <c r="N8" s="130"/>
      <c r="O8" s="94" t="s">
        <v>105</v>
      </c>
      <c r="P8" s="107"/>
      <c r="Q8" s="98">
        <f>Q7/Q$13</f>
        <v>0.16204637096774194</v>
      </c>
      <c r="R8" s="99">
        <f>R7/R$13</f>
        <v>3.1851112964286936E-2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1841</v>
      </c>
      <c r="E9" s="154">
        <v>118929.42</v>
      </c>
      <c r="F9" s="155">
        <v>455</v>
      </c>
      <c r="G9" s="156">
        <v>9635.5600000000013</v>
      </c>
      <c r="H9" s="153">
        <v>337</v>
      </c>
      <c r="I9" s="154">
        <v>66012.520000000019</v>
      </c>
      <c r="J9" s="155">
        <v>397</v>
      </c>
      <c r="K9" s="156">
        <v>118363.54000000001</v>
      </c>
      <c r="L9" s="89"/>
      <c r="M9" s="88"/>
      <c r="N9" s="126" t="s">
        <v>110</v>
      </c>
      <c r="O9" s="127"/>
      <c r="P9" s="135"/>
      <c r="Q9" s="128">
        <v>4321</v>
      </c>
      <c r="R9" s="129">
        <v>899046.30999999959</v>
      </c>
      <c r="S9" s="129">
        <f>R9/Q9*100</f>
        <v>20806.440870168932</v>
      </c>
    </row>
    <row r="10" spans="1:19" ht="20.100000000000001" customHeight="1" x14ac:dyDescent="0.15">
      <c r="B10" s="202" t="s">
        <v>119</v>
      </c>
      <c r="C10" s="202"/>
      <c r="D10" s="153">
        <v>4071</v>
      </c>
      <c r="E10" s="154">
        <v>266916.01</v>
      </c>
      <c r="F10" s="155">
        <v>692</v>
      </c>
      <c r="G10" s="156">
        <v>14591.839999999998</v>
      </c>
      <c r="H10" s="153">
        <v>595</v>
      </c>
      <c r="I10" s="154">
        <v>130570.92</v>
      </c>
      <c r="J10" s="155">
        <v>989</v>
      </c>
      <c r="K10" s="156">
        <v>298026.57</v>
      </c>
      <c r="L10" s="89"/>
      <c r="M10" s="88"/>
      <c r="N10" s="95"/>
      <c r="O10" s="94" t="s">
        <v>105</v>
      </c>
      <c r="P10" s="107"/>
      <c r="Q10" s="98">
        <f>Q9/Q$13</f>
        <v>8.3766284119106693E-2</v>
      </c>
      <c r="R10" s="99">
        <f>R9/R$13</f>
        <v>0.17929307901843655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8880</v>
      </c>
      <c r="E11" s="154">
        <v>525507.49000000034</v>
      </c>
      <c r="F11" s="155">
        <v>2119</v>
      </c>
      <c r="G11" s="156">
        <v>36670.55999999999</v>
      </c>
      <c r="H11" s="153">
        <v>1410</v>
      </c>
      <c r="I11" s="154">
        <v>298230.06000000006</v>
      </c>
      <c r="J11" s="155">
        <v>1736</v>
      </c>
      <c r="K11" s="156">
        <v>477267.5199999999</v>
      </c>
      <c r="L11" s="89"/>
      <c r="M11" s="88"/>
      <c r="N11" s="126" t="s">
        <v>111</v>
      </c>
      <c r="O11" s="127"/>
      <c r="P11" s="135"/>
      <c r="Q11" s="101">
        <v>6881</v>
      </c>
      <c r="R11" s="102">
        <v>2015284.050000001</v>
      </c>
      <c r="S11" s="102">
        <f>R11/Q11*100</f>
        <v>29287.662403720402</v>
      </c>
    </row>
    <row r="12" spans="1:19" ht="20.100000000000001" customHeight="1" thickBot="1" x14ac:dyDescent="0.2">
      <c r="B12" s="203" t="s">
        <v>121</v>
      </c>
      <c r="C12" s="203"/>
      <c r="D12" s="157">
        <v>2919</v>
      </c>
      <c r="E12" s="158">
        <v>182940.99</v>
      </c>
      <c r="F12" s="159">
        <v>632</v>
      </c>
      <c r="G12" s="160">
        <v>13427.459999999997</v>
      </c>
      <c r="H12" s="157">
        <v>338</v>
      </c>
      <c r="I12" s="158">
        <v>63031.55</v>
      </c>
      <c r="J12" s="159">
        <v>805</v>
      </c>
      <c r="K12" s="160">
        <v>231788.06</v>
      </c>
      <c r="L12" s="89"/>
      <c r="M12" s="88"/>
      <c r="N12" s="125"/>
      <c r="O12" s="84" t="s">
        <v>105</v>
      </c>
      <c r="P12" s="108"/>
      <c r="Q12" s="103">
        <f>Q11/Q$13</f>
        <v>0.13339407568238212</v>
      </c>
      <c r="R12" s="104">
        <f>R11/R$13</f>
        <v>0.40189974465413819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32023</v>
      </c>
      <c r="E13" s="149">
        <v>1940350.5300000012</v>
      </c>
      <c r="F13" s="151">
        <v>8359</v>
      </c>
      <c r="G13" s="152">
        <v>159714.06</v>
      </c>
      <c r="H13" s="150">
        <v>4321</v>
      </c>
      <c r="I13" s="149">
        <v>899046.30999999959</v>
      </c>
      <c r="J13" s="151">
        <v>6881</v>
      </c>
      <c r="K13" s="152">
        <v>2015284.050000001</v>
      </c>
      <c r="M13" s="58"/>
      <c r="N13" s="131" t="s">
        <v>112</v>
      </c>
      <c r="O13" s="132"/>
      <c r="P13" s="133"/>
      <c r="Q13" s="96">
        <f>Q5+Q7+Q9+Q11</f>
        <v>51584</v>
      </c>
      <c r="R13" s="97">
        <f>R5+R7+R9+R11</f>
        <v>5014394.950000002</v>
      </c>
      <c r="S13" s="97">
        <f>R13/Q13*100</f>
        <v>9720.8338825992596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0.62547699214365882</v>
      </c>
      <c r="O16" s="58">
        <f>F5/(D5+F5+H5+J5)</f>
        <v>0.19371492704826038</v>
      </c>
      <c r="P16" s="58">
        <f>H5/(D5+F5+H5+J5)</f>
        <v>6.2850729517396189E-2</v>
      </c>
      <c r="Q16" s="58">
        <f>J5/(D5+F5+H5+J5)</f>
        <v>0.11795735129068462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0.62460191082802552</v>
      </c>
      <c r="O17" s="58">
        <f t="shared" ref="O17:O23" si="1">F6/(D6+F6+H6+J6)</f>
        <v>0.19386942675159236</v>
      </c>
      <c r="P17" s="58">
        <f t="shared" ref="P17:P23" si="2">H6/(D6+F6+H6+J6)</f>
        <v>6.2367303609341826E-2</v>
      </c>
      <c r="Q17" s="58">
        <f t="shared" ref="Q17:Q23" si="3">J6/(D6+F6+H6+J6)</f>
        <v>0.11916135881104034</v>
      </c>
    </row>
    <row r="18" spans="13:17" ht="20.100000000000001" customHeight="1" x14ac:dyDescent="0.15">
      <c r="M18" s="14" t="s">
        <v>135</v>
      </c>
      <c r="N18" s="58">
        <f t="shared" si="0"/>
        <v>0.57171000788022064</v>
      </c>
      <c r="O18" s="58">
        <f t="shared" si="1"/>
        <v>0.19345941686367218</v>
      </c>
      <c r="P18" s="58">
        <f t="shared" si="2"/>
        <v>0.10500394011032309</v>
      </c>
      <c r="Q18" s="58">
        <f t="shared" si="3"/>
        <v>0.12982663514578408</v>
      </c>
    </row>
    <row r="19" spans="13:17" ht="20.100000000000001" customHeight="1" x14ac:dyDescent="0.15">
      <c r="M19" s="14" t="s">
        <v>136</v>
      </c>
      <c r="N19" s="58">
        <f t="shared" si="0"/>
        <v>0.61213434452871074</v>
      </c>
      <c r="O19" s="58">
        <f t="shared" si="1"/>
        <v>0.1581798483206934</v>
      </c>
      <c r="P19" s="58">
        <f t="shared" si="2"/>
        <v>4.2253521126760563E-2</v>
      </c>
      <c r="Q19" s="58">
        <f t="shared" si="3"/>
        <v>0.18743228602383533</v>
      </c>
    </row>
    <row r="20" spans="13:17" ht="20.100000000000001" customHeight="1" x14ac:dyDescent="0.15">
      <c r="M20" s="14" t="s">
        <v>137</v>
      </c>
      <c r="N20" s="58">
        <f t="shared" si="0"/>
        <v>0.60759075907590754</v>
      </c>
      <c r="O20" s="58">
        <f t="shared" si="1"/>
        <v>0.15016501650165018</v>
      </c>
      <c r="P20" s="58">
        <f t="shared" si="2"/>
        <v>0.11122112211221122</v>
      </c>
      <c r="Q20" s="58">
        <f t="shared" si="3"/>
        <v>0.13102310231023101</v>
      </c>
    </row>
    <row r="21" spans="13:17" ht="20.100000000000001" customHeight="1" x14ac:dyDescent="0.15">
      <c r="M21" s="14" t="s">
        <v>138</v>
      </c>
      <c r="N21" s="58">
        <f t="shared" si="0"/>
        <v>0.64140538837245942</v>
      </c>
      <c r="O21" s="58">
        <f t="shared" si="1"/>
        <v>0.1090278871907988</v>
      </c>
      <c r="P21" s="58">
        <f t="shared" si="2"/>
        <v>9.3745076414053885E-2</v>
      </c>
      <c r="Q21" s="58">
        <f t="shared" si="3"/>
        <v>0.15582164802268789</v>
      </c>
    </row>
    <row r="22" spans="13:17" ht="20.100000000000001" customHeight="1" x14ac:dyDescent="0.15">
      <c r="M22" s="14" t="s">
        <v>139</v>
      </c>
      <c r="N22" s="58">
        <f t="shared" si="0"/>
        <v>0.62778366914103922</v>
      </c>
      <c r="O22" s="58">
        <f t="shared" si="1"/>
        <v>0.14980558501237187</v>
      </c>
      <c r="P22" s="58">
        <f t="shared" si="2"/>
        <v>9.9681866383881226E-2</v>
      </c>
      <c r="Q22" s="58">
        <f t="shared" si="3"/>
        <v>0.12272887946270768</v>
      </c>
    </row>
    <row r="23" spans="13:17" ht="20.100000000000001" customHeight="1" x14ac:dyDescent="0.15">
      <c r="M23" s="14" t="s">
        <v>140</v>
      </c>
      <c r="N23" s="58">
        <f t="shared" si="0"/>
        <v>0.62185769066893903</v>
      </c>
      <c r="O23" s="58">
        <f t="shared" si="1"/>
        <v>0.13463996591393268</v>
      </c>
      <c r="P23" s="58">
        <f t="shared" si="2"/>
        <v>7.2006817213463997E-2</v>
      </c>
      <c r="Q23" s="58">
        <f t="shared" si="3"/>
        <v>0.17149552620366426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0.62079326923076927</v>
      </c>
      <c r="O24" s="58">
        <f t="shared" ref="O24" si="5">F13/(D13+F13+H13+J13)</f>
        <v>0.16204637096774194</v>
      </c>
      <c r="P24" s="58">
        <f t="shared" ref="P24" si="6">H13/(D13+F13+H13+J13)</f>
        <v>8.3766284119106693E-2</v>
      </c>
      <c r="Q24" s="58">
        <f t="shared" ref="Q24" si="7">J13/(D13+F13+H13+J13)</f>
        <v>0.13339407568238212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0.39063079989136784</v>
      </c>
      <c r="O29" s="58">
        <f>G5/(E5+G5+I5+K5)</f>
        <v>4.230153890758484E-2</v>
      </c>
      <c r="P29" s="58">
        <f>I5/(E5+G5+I5+K5)</f>
        <v>0.14843962888024939</v>
      </c>
      <c r="Q29" s="58">
        <f>K5/(E5+G5+I5+K5)</f>
        <v>0.41862803232079787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0.42998025870498224</v>
      </c>
      <c r="O30" s="58">
        <f t="shared" ref="O30:O37" si="9">G6/(E6+G6+I6+K6)</f>
        <v>4.087885843545333E-2</v>
      </c>
      <c r="P30" s="58">
        <f t="shared" ref="P30:P37" si="10">I6/(E6+G6+I6+K6)</f>
        <v>0.14096452685215041</v>
      </c>
      <c r="Q30" s="58">
        <f t="shared" ref="Q30:Q37" si="11">K6/(E6+G6+I6+K6)</f>
        <v>0.38817635600741401</v>
      </c>
    </row>
    <row r="31" spans="13:17" ht="20.100000000000001" customHeight="1" x14ac:dyDescent="0.15">
      <c r="M31" s="14" t="s">
        <v>135</v>
      </c>
      <c r="N31" s="58">
        <f t="shared" si="8"/>
        <v>0.35290665986111058</v>
      </c>
      <c r="O31" s="58">
        <f t="shared" si="9"/>
        <v>3.7046317652648229E-2</v>
      </c>
      <c r="P31" s="58">
        <f t="shared" si="10"/>
        <v>0.22299406794972551</v>
      </c>
      <c r="Q31" s="58">
        <f t="shared" si="11"/>
        <v>0.38705295453651573</v>
      </c>
    </row>
    <row r="32" spans="13:17" ht="20.100000000000001" customHeight="1" x14ac:dyDescent="0.15">
      <c r="M32" s="14" t="s">
        <v>136</v>
      </c>
      <c r="N32" s="58">
        <f t="shared" si="8"/>
        <v>0.36191366937123437</v>
      </c>
      <c r="O32" s="58">
        <f t="shared" si="9"/>
        <v>2.9577887923253037E-2</v>
      </c>
      <c r="P32" s="58">
        <f t="shared" si="10"/>
        <v>7.763426457859865E-2</v>
      </c>
      <c r="Q32" s="58">
        <f t="shared" si="11"/>
        <v>0.53087417812691384</v>
      </c>
    </row>
    <row r="33" spans="13:17" ht="20.100000000000001" customHeight="1" x14ac:dyDescent="0.15">
      <c r="M33" s="14" t="s">
        <v>137</v>
      </c>
      <c r="N33" s="58">
        <f t="shared" si="8"/>
        <v>0.38003778603151567</v>
      </c>
      <c r="O33" s="58">
        <f t="shared" si="9"/>
        <v>3.0790336735635568E-2</v>
      </c>
      <c r="P33" s="58">
        <f t="shared" si="10"/>
        <v>0.210942355147794</v>
      </c>
      <c r="Q33" s="58">
        <f t="shared" si="11"/>
        <v>0.37822952208505473</v>
      </c>
    </row>
    <row r="34" spans="13:17" ht="20.100000000000001" customHeight="1" x14ac:dyDescent="0.15">
      <c r="M34" s="14" t="s">
        <v>138</v>
      </c>
      <c r="N34" s="58">
        <f t="shared" si="8"/>
        <v>0.37588227402993474</v>
      </c>
      <c r="O34" s="58">
        <f t="shared" si="9"/>
        <v>2.0548838570908362E-2</v>
      </c>
      <c r="P34" s="58">
        <f t="shared" si="10"/>
        <v>0.18387542332803747</v>
      </c>
      <c r="Q34" s="58">
        <f t="shared" si="11"/>
        <v>0.41969346407111935</v>
      </c>
    </row>
    <row r="35" spans="13:17" ht="20.100000000000001" customHeight="1" x14ac:dyDescent="0.15">
      <c r="M35" s="14" t="s">
        <v>139</v>
      </c>
      <c r="N35" s="58">
        <f t="shared" si="8"/>
        <v>0.39285121012483437</v>
      </c>
      <c r="O35" s="58">
        <f t="shared" si="9"/>
        <v>2.7413641377319539E-2</v>
      </c>
      <c r="P35" s="58">
        <f t="shared" si="10"/>
        <v>0.22294647021415795</v>
      </c>
      <c r="Q35" s="58">
        <f t="shared" si="11"/>
        <v>0.3567886782836881</v>
      </c>
    </row>
    <row r="36" spans="13:17" ht="20.100000000000001" customHeight="1" x14ac:dyDescent="0.15">
      <c r="M36" s="14" t="s">
        <v>140</v>
      </c>
      <c r="N36" s="58">
        <f t="shared" si="8"/>
        <v>0.37244592224004791</v>
      </c>
      <c r="O36" s="58">
        <f t="shared" si="9"/>
        <v>2.7336698697439831E-2</v>
      </c>
      <c r="P36" s="58">
        <f t="shared" si="10"/>
        <v>0.12832467873913711</v>
      </c>
      <c r="Q36" s="58">
        <f t="shared" si="11"/>
        <v>0.4718927003233751</v>
      </c>
    </row>
    <row r="37" spans="13:17" ht="20.100000000000001" customHeight="1" x14ac:dyDescent="0.15">
      <c r="M37" s="14" t="s">
        <v>141</v>
      </c>
      <c r="N37" s="58">
        <f t="shared" si="8"/>
        <v>0.38695606336313826</v>
      </c>
      <c r="O37" s="58">
        <f t="shared" si="9"/>
        <v>3.1851112964286936E-2</v>
      </c>
      <c r="P37" s="58">
        <f t="shared" si="10"/>
        <v>0.17929307901843655</v>
      </c>
      <c r="Q37" s="58">
        <f t="shared" si="11"/>
        <v>0.40189974465413819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4817</v>
      </c>
      <c r="F5" s="164">
        <f t="shared" ref="F5:F16" si="0">E5/SUM(E$5:E$16)</f>
        <v>0.15042313337288823</v>
      </c>
      <c r="G5" s="165">
        <v>276238.52999999997</v>
      </c>
      <c r="H5" s="166">
        <f t="shared" ref="H5:H16" si="1">G5/SUM(G$5:G$16)</f>
        <v>0.14236527149555805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255</v>
      </c>
      <c r="F6" s="168">
        <f t="shared" si="0"/>
        <v>7.9630265746494702E-3</v>
      </c>
      <c r="G6" s="169">
        <v>17151.289999999997</v>
      </c>
      <c r="H6" s="170">
        <f t="shared" si="1"/>
        <v>8.8392740047851023E-3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1899</v>
      </c>
      <c r="F7" s="168">
        <f t="shared" si="0"/>
        <v>5.9301127314742526E-2</v>
      </c>
      <c r="G7" s="169">
        <v>87269.170000000013</v>
      </c>
      <c r="H7" s="170">
        <f t="shared" si="1"/>
        <v>4.4975981736660751E-2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372</v>
      </c>
      <c r="F8" s="168">
        <f t="shared" si="0"/>
        <v>1.1616650532429816E-2</v>
      </c>
      <c r="G8" s="169">
        <v>15025.84</v>
      </c>
      <c r="H8" s="170">
        <f t="shared" si="1"/>
        <v>7.7438791433215937E-3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3787</v>
      </c>
      <c r="F9" s="168">
        <f t="shared" si="0"/>
        <v>0.11825875152234332</v>
      </c>
      <c r="G9" s="169">
        <v>49876.810000000012</v>
      </c>
      <c r="H9" s="170">
        <f t="shared" si="1"/>
        <v>2.5705051344511454E-2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6521</v>
      </c>
      <c r="F10" s="168">
        <f t="shared" si="0"/>
        <v>0.20363488742466351</v>
      </c>
      <c r="G10" s="169">
        <v>726618.49000000022</v>
      </c>
      <c r="H10" s="170">
        <f t="shared" si="1"/>
        <v>0.37447795064121747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3250</v>
      </c>
      <c r="F11" s="168">
        <f t="shared" si="0"/>
        <v>0.10148955438278737</v>
      </c>
      <c r="G11" s="169">
        <v>282293.96000000002</v>
      </c>
      <c r="H11" s="170">
        <f t="shared" si="1"/>
        <v>0.14548606328362743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1185</v>
      </c>
      <c r="F12" s="168">
        <f t="shared" si="0"/>
        <v>3.7004652905724009E-2</v>
      </c>
      <c r="G12" s="169">
        <v>138395.57</v>
      </c>
      <c r="H12" s="170">
        <f t="shared" si="1"/>
        <v>7.1325035275971505E-2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216</v>
      </c>
      <c r="F13" s="168">
        <f t="shared" si="0"/>
        <v>6.7451519220560223E-3</v>
      </c>
      <c r="G13" s="169">
        <v>16824.13</v>
      </c>
      <c r="H13" s="170">
        <f t="shared" si="1"/>
        <v>8.6706652946877596E-3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4</v>
      </c>
      <c r="F14" s="168">
        <f t="shared" si="0"/>
        <v>1.2491022077881523E-4</v>
      </c>
      <c r="G14" s="169">
        <v>82.66</v>
      </c>
      <c r="H14" s="170">
        <f t="shared" si="1"/>
        <v>4.2600550118127367E-5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8667</v>
      </c>
      <c r="F15" s="168">
        <f t="shared" si="0"/>
        <v>0.27064922087249788</v>
      </c>
      <c r="G15" s="169">
        <v>112936.17000000001</v>
      </c>
      <c r="H15" s="170">
        <f t="shared" si="1"/>
        <v>5.8204003995092582E-2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1050</v>
      </c>
      <c r="F16" s="172">
        <f t="shared" si="0"/>
        <v>3.2788932954439E-2</v>
      </c>
      <c r="G16" s="173">
        <v>217637.90999999995</v>
      </c>
      <c r="H16" s="174">
        <f t="shared" si="1"/>
        <v>0.11216422323444823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2.3926306974518484E-4</v>
      </c>
      <c r="G18" s="169">
        <v>71.83</v>
      </c>
      <c r="H18" s="170">
        <f t="shared" si="3"/>
        <v>4.4974124382036237E-4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597</v>
      </c>
      <c r="F19" s="168">
        <f t="shared" si="2"/>
        <v>7.1420026318937666E-2</v>
      </c>
      <c r="G19" s="169">
        <v>18902.150000000001</v>
      </c>
      <c r="H19" s="170">
        <f t="shared" si="3"/>
        <v>0.11834994364303304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109</v>
      </c>
      <c r="F20" s="168">
        <f t="shared" si="2"/>
        <v>1.3039837301112573E-2</v>
      </c>
      <c r="G20" s="169">
        <v>4206.1499999999996</v>
      </c>
      <c r="H20" s="170">
        <f t="shared" si="3"/>
        <v>2.6335502334609732E-2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388</v>
      </c>
      <c r="F21" s="168">
        <f t="shared" si="2"/>
        <v>4.6417035530565857E-2</v>
      </c>
      <c r="G21" s="169">
        <v>4286.9000000000005</v>
      </c>
      <c r="H21" s="170">
        <f t="shared" si="3"/>
        <v>2.6841093389022855E-2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2464</v>
      </c>
      <c r="F23" s="168">
        <f t="shared" si="2"/>
        <v>0.29477210192606773</v>
      </c>
      <c r="G23" s="169">
        <v>83672.819999999992</v>
      </c>
      <c r="H23" s="170">
        <f t="shared" si="3"/>
        <v>0.52389138439032845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67</v>
      </c>
      <c r="F24" s="168">
        <f t="shared" si="2"/>
        <v>8.0153128364636918E-3</v>
      </c>
      <c r="G24" s="169">
        <v>2716.95</v>
      </c>
      <c r="H24" s="170">
        <f t="shared" si="3"/>
        <v>1.7011338889012021E-2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14</v>
      </c>
      <c r="F25" s="168">
        <f t="shared" si="2"/>
        <v>1.6748414882162938E-3</v>
      </c>
      <c r="G25" s="169">
        <v>522.44999999999993</v>
      </c>
      <c r="H25" s="170">
        <f t="shared" si="3"/>
        <v>3.2711584690790518E-3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4475</v>
      </c>
      <c r="F27" s="168">
        <f t="shared" si="2"/>
        <v>0.53535111855485107</v>
      </c>
      <c r="G27" s="169">
        <v>25374.550000000007</v>
      </c>
      <c r="H27" s="170">
        <f t="shared" si="3"/>
        <v>0.15887486674623388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243</v>
      </c>
      <c r="F28" s="172">
        <f t="shared" si="2"/>
        <v>2.9070462974039958E-2</v>
      </c>
      <c r="G28" s="173">
        <v>19960.259999999998</v>
      </c>
      <c r="H28" s="174">
        <f t="shared" si="3"/>
        <v>0.12497497089486044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161</v>
      </c>
      <c r="F29" s="176">
        <f>E29/SUM(E$29:E$39)</f>
        <v>4.9584231598398525E-2</v>
      </c>
      <c r="G29" s="177">
        <v>25244.54</v>
      </c>
      <c r="H29" s="178">
        <f>G29/SUM(G$29:G$39)</f>
        <v>3.2734269933899822E-2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7</v>
      </c>
      <c r="F30" s="168">
        <f t="shared" ref="F30:F40" si="4">E30/SUM(E$29:E$39)</f>
        <v>2.1558361564521095E-3</v>
      </c>
      <c r="G30" s="169">
        <v>913.56</v>
      </c>
      <c r="H30" s="170">
        <f t="shared" ref="H30:H40" si="5">G30/SUM(G$29:G$39)</f>
        <v>1.1846014877202563E-3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167</v>
      </c>
      <c r="F31" s="168">
        <f t="shared" si="4"/>
        <v>5.1432091161071759E-2</v>
      </c>
      <c r="G31" s="169">
        <v>24821.359999999997</v>
      </c>
      <c r="H31" s="170">
        <f t="shared" si="5"/>
        <v>3.218553787735897E-2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8</v>
      </c>
      <c r="F32" s="168">
        <f t="shared" si="4"/>
        <v>2.4638127502309825E-3</v>
      </c>
      <c r="G32" s="169">
        <v>383.83</v>
      </c>
      <c r="H32" s="170">
        <f t="shared" si="5"/>
        <v>4.977074182666338E-4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634</v>
      </c>
      <c r="F33" s="168">
        <f t="shared" si="4"/>
        <v>0.19525716045580535</v>
      </c>
      <c r="G33" s="169">
        <v>136057.29000000004</v>
      </c>
      <c r="H33" s="170">
        <f t="shared" si="5"/>
        <v>0.17642373587852619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130</v>
      </c>
      <c r="F34" s="168">
        <f t="shared" si="4"/>
        <v>4.0036957191253462E-2</v>
      </c>
      <c r="G34" s="169">
        <v>8251.4000000000015</v>
      </c>
      <c r="H34" s="170">
        <f t="shared" si="5"/>
        <v>1.0699484123401774E-2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1943</v>
      </c>
      <c r="F35" s="168">
        <f t="shared" si="4"/>
        <v>0.59839852171234986</v>
      </c>
      <c r="G35" s="169">
        <v>525499.40999999992</v>
      </c>
      <c r="H35" s="170">
        <f t="shared" si="5"/>
        <v>0.6814083178796323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33</v>
      </c>
      <c r="F36" s="168">
        <f t="shared" si="4"/>
        <v>1.0163227594702803E-2</v>
      </c>
      <c r="G36" s="169">
        <v>7680.28</v>
      </c>
      <c r="H36" s="170">
        <f t="shared" si="5"/>
        <v>9.9589201739438346E-3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27</v>
      </c>
      <c r="F37" s="168">
        <f t="shared" si="4"/>
        <v>8.3153680320295666E-3</v>
      </c>
      <c r="G37" s="169">
        <v>5320.46</v>
      </c>
      <c r="H37" s="170">
        <f t="shared" si="5"/>
        <v>6.8989719682955855E-3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84</v>
      </c>
      <c r="F38" s="168">
        <f t="shared" si="4"/>
        <v>2.5870033877425317E-2</v>
      </c>
      <c r="G38" s="169">
        <v>23938.41</v>
      </c>
      <c r="H38" s="170">
        <f t="shared" si="5"/>
        <v>3.1040627982461426E-2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53</v>
      </c>
      <c r="F39" s="168">
        <f t="shared" si="4"/>
        <v>1.6322759470280258E-2</v>
      </c>
      <c r="G39" s="169">
        <v>13085.52</v>
      </c>
      <c r="H39" s="184">
        <f t="shared" si="5"/>
        <v>1.6967825276493244E-2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1074</v>
      </c>
      <c r="F40" s="185">
        <f t="shared" si="4"/>
        <v>0.33076686171850939</v>
      </c>
      <c r="G40" s="169">
        <v>127850.25</v>
      </c>
      <c r="H40" s="172">
        <f t="shared" si="5"/>
        <v>0.16578177279588283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3708</v>
      </c>
      <c r="F41" s="176">
        <f>E41/SUM(E$41:E$44)</f>
        <v>0.53887516349367826</v>
      </c>
      <c r="G41" s="177">
        <v>1013664.5800000002</v>
      </c>
      <c r="H41" s="178">
        <f>G41/SUM(G$41:G$44)</f>
        <v>0.50298843976857777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2683</v>
      </c>
      <c r="F42" s="168">
        <f t="shared" ref="F42:F44" si="6">E42/SUM(E$41:E$44)</f>
        <v>0.38991425664874291</v>
      </c>
      <c r="G42" s="169">
        <v>814036.03999999957</v>
      </c>
      <c r="H42" s="170">
        <f t="shared" ref="H42:H44" si="7">G42/SUM(G$41:G$44)</f>
        <v>0.40393116791650274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291</v>
      </c>
      <c r="F43" s="168">
        <f t="shared" si="6"/>
        <v>4.2290364772562129E-2</v>
      </c>
      <c r="G43" s="169">
        <v>117612.29000000001</v>
      </c>
      <c r="H43" s="170">
        <f t="shared" si="7"/>
        <v>5.8360155234692616E-2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199</v>
      </c>
      <c r="F44" s="172">
        <f t="shared" si="6"/>
        <v>2.8920215085016712E-2</v>
      </c>
      <c r="G44" s="173">
        <v>69971.14</v>
      </c>
      <c r="H44" s="174">
        <f t="shared" si="7"/>
        <v>3.4720237080226986E-2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51584</v>
      </c>
      <c r="F45" s="179">
        <f>E45/E$45</f>
        <v>1</v>
      </c>
      <c r="G45" s="180">
        <f>SUM(G5:G44)</f>
        <v>5014394.9499999993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3236</v>
      </c>
      <c r="E4" s="67">
        <v>59301.33</v>
      </c>
      <c r="F4" s="67">
        <f>E4*1000/D4</f>
        <v>18325.503708281831</v>
      </c>
      <c r="G4" s="67">
        <v>50030</v>
      </c>
      <c r="H4" s="63">
        <f>F4/G4</f>
        <v>0.36629029998564522</v>
      </c>
      <c r="K4" s="14">
        <f>D4*G4</f>
        <v>161897080</v>
      </c>
      <c r="L4" s="14" t="s">
        <v>27</v>
      </c>
      <c r="M4" s="24">
        <f>G4-F4</f>
        <v>31704.496291718169</v>
      </c>
    </row>
    <row r="5" spans="1:13" s="14" customFormat="1" ht="20.100000000000001" customHeight="1" x14ac:dyDescent="0.15">
      <c r="B5" s="238" t="s">
        <v>28</v>
      </c>
      <c r="C5" s="239"/>
      <c r="D5" s="64">
        <v>3387</v>
      </c>
      <c r="E5" s="68">
        <v>100385.78000000001</v>
      </c>
      <c r="F5" s="68">
        <f t="shared" ref="F5:F13" si="0">E5*1000/D5</f>
        <v>29638.553291998822</v>
      </c>
      <c r="G5" s="68">
        <v>104730</v>
      </c>
      <c r="H5" s="65">
        <f t="shared" ref="H5:H10" si="1">F5/G5</f>
        <v>0.28299964949869971</v>
      </c>
      <c r="K5" s="14">
        <f t="shared" ref="K5:K10" si="2">D5*G5</f>
        <v>354720510</v>
      </c>
      <c r="L5" s="14" t="s">
        <v>28</v>
      </c>
      <c r="M5" s="24">
        <f t="shared" ref="M5:M10" si="3">G5-F5</f>
        <v>75091.446708001182</v>
      </c>
    </row>
    <row r="6" spans="1:13" s="14" customFormat="1" ht="20.100000000000001" customHeight="1" x14ac:dyDescent="0.15">
      <c r="B6" s="238" t="s">
        <v>29</v>
      </c>
      <c r="C6" s="239"/>
      <c r="D6" s="64">
        <v>6303</v>
      </c>
      <c r="E6" s="68">
        <v>579647.16</v>
      </c>
      <c r="F6" s="68">
        <f t="shared" si="0"/>
        <v>91963.693479295573</v>
      </c>
      <c r="G6" s="68">
        <v>166920</v>
      </c>
      <c r="H6" s="65">
        <f t="shared" si="1"/>
        <v>0.55094472489393465</v>
      </c>
      <c r="K6" s="14">
        <f t="shared" si="2"/>
        <v>1052096760</v>
      </c>
      <c r="L6" s="14" t="s">
        <v>29</v>
      </c>
      <c r="M6" s="24">
        <f t="shared" si="3"/>
        <v>74956.306520704427</v>
      </c>
    </row>
    <row r="7" spans="1:13" s="14" customFormat="1" ht="20.100000000000001" customHeight="1" x14ac:dyDescent="0.15">
      <c r="B7" s="238" t="s">
        <v>30</v>
      </c>
      <c r="C7" s="239"/>
      <c r="D7" s="64">
        <v>3763</v>
      </c>
      <c r="E7" s="68">
        <v>440321.4</v>
      </c>
      <c r="F7" s="68">
        <f t="shared" si="0"/>
        <v>117013.39356896094</v>
      </c>
      <c r="G7" s="68">
        <v>196160</v>
      </c>
      <c r="H7" s="65">
        <f t="shared" si="1"/>
        <v>0.59652015481729681</v>
      </c>
      <c r="K7" s="14">
        <f t="shared" si="2"/>
        <v>738150080</v>
      </c>
      <c r="L7" s="14" t="s">
        <v>30</v>
      </c>
      <c r="M7" s="24">
        <f t="shared" si="3"/>
        <v>79146.606431039065</v>
      </c>
    </row>
    <row r="8" spans="1:13" s="14" customFormat="1" ht="20.100000000000001" customHeight="1" x14ac:dyDescent="0.15">
      <c r="B8" s="238" t="s">
        <v>31</v>
      </c>
      <c r="C8" s="239"/>
      <c r="D8" s="64">
        <v>2333</v>
      </c>
      <c r="E8" s="68">
        <v>350043.18000000011</v>
      </c>
      <c r="F8" s="68">
        <f t="shared" si="0"/>
        <v>150039.93999142741</v>
      </c>
      <c r="G8" s="68">
        <v>269310</v>
      </c>
      <c r="H8" s="65">
        <f t="shared" si="1"/>
        <v>0.55712725109140915</v>
      </c>
      <c r="K8" s="14">
        <f t="shared" si="2"/>
        <v>628300230</v>
      </c>
      <c r="L8" s="14" t="s">
        <v>31</v>
      </c>
      <c r="M8" s="24">
        <f t="shared" si="3"/>
        <v>119270.06000857259</v>
      </c>
    </row>
    <row r="9" spans="1:13" s="14" customFormat="1" ht="20.100000000000001" customHeight="1" x14ac:dyDescent="0.15">
      <c r="B9" s="238" t="s">
        <v>32</v>
      </c>
      <c r="C9" s="239"/>
      <c r="D9" s="64">
        <v>2059</v>
      </c>
      <c r="E9" s="68">
        <v>369811.68</v>
      </c>
      <c r="F9" s="68">
        <f t="shared" si="0"/>
        <v>179607.42107819329</v>
      </c>
      <c r="G9" s="68">
        <v>308060</v>
      </c>
      <c r="H9" s="65">
        <f t="shared" si="1"/>
        <v>0.58302740076021975</v>
      </c>
      <c r="K9" s="14">
        <f t="shared" si="2"/>
        <v>634295540</v>
      </c>
      <c r="L9" s="14" t="s">
        <v>32</v>
      </c>
      <c r="M9" s="24">
        <f t="shared" si="3"/>
        <v>128452.57892180671</v>
      </c>
    </row>
    <row r="10" spans="1:13" s="14" customFormat="1" ht="20.100000000000001" customHeight="1" x14ac:dyDescent="0.15">
      <c r="B10" s="240" t="s">
        <v>33</v>
      </c>
      <c r="C10" s="241"/>
      <c r="D10" s="72">
        <v>995</v>
      </c>
      <c r="E10" s="73">
        <v>200554.06</v>
      </c>
      <c r="F10" s="73">
        <f t="shared" si="0"/>
        <v>201561.86934673367</v>
      </c>
      <c r="G10" s="73">
        <v>360650</v>
      </c>
      <c r="H10" s="75">
        <f t="shared" si="1"/>
        <v>0.558884983631592</v>
      </c>
      <c r="K10" s="14">
        <f t="shared" si="2"/>
        <v>358846750</v>
      </c>
      <c r="L10" s="14" t="s">
        <v>33</v>
      </c>
      <c r="M10" s="24">
        <f t="shared" si="3"/>
        <v>159088.13065326633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6623</v>
      </c>
      <c r="E11" s="67">
        <f>SUM(E4:E5)</f>
        <v>159687.11000000002</v>
      </c>
      <c r="F11" s="67">
        <f t="shared" si="0"/>
        <v>24110.993507473959</v>
      </c>
      <c r="G11" s="82"/>
      <c r="H11" s="63">
        <f>SUM(E4:E5)*1000/SUM(K4:K5)</f>
        <v>0.30910118643076018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15453</v>
      </c>
      <c r="E12" s="78">
        <f>SUM(E6:E10)</f>
        <v>1940377.4800000002</v>
      </c>
      <c r="F12" s="69">
        <f t="shared" si="0"/>
        <v>125566.39358053454</v>
      </c>
      <c r="G12" s="83"/>
      <c r="H12" s="70">
        <f>SUM(E6:E10)*1000/SUM(K6:K10)</f>
        <v>0.56874389056335428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22076</v>
      </c>
      <c r="E13" s="79">
        <f>SUM(E11:E12)</f>
        <v>2100064.5900000003</v>
      </c>
      <c r="F13" s="74">
        <f t="shared" si="0"/>
        <v>95128.854412031171</v>
      </c>
      <c r="G13" s="77"/>
      <c r="H13" s="76">
        <f>SUM(E4:E10)*1000/SUM(K4:K10)</f>
        <v>0.53459788573802758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11月状況（表紙）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2021-02-01T07:08:46Z</dcterms:modified>
</cp:coreProperties>
</file>