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月次統計報告\2020年12月報告書\"/>
    </mc:Choice>
  </mc:AlternateContent>
  <bookViews>
    <workbookView xWindow="-915" yWindow="5130" windowWidth="15480" windowHeight="6480"/>
  </bookViews>
  <sheets>
    <sheet name="12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'12月状況（表紙）'!$A$1:$L$45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'認定者数（2-1.2）'!$A$1:$L$45</definedName>
  </definedNames>
  <calcPr calcId="152511"/>
</workbook>
</file>

<file path=xl/calcChain.xml><?xml version="1.0" encoding="utf-8"?>
<calcChain xmlns="http://schemas.openxmlformats.org/spreadsheetml/2006/main">
  <c r="H12" i="12" l="1"/>
  <c r="F12" i="12"/>
  <c r="H43" i="12" l="1"/>
  <c r="F43" i="12"/>
  <c r="H40" i="12"/>
  <c r="H38" i="12"/>
  <c r="F40" i="12"/>
  <c r="F38" i="12"/>
  <c r="H26" i="12"/>
  <c r="F26" i="12"/>
  <c r="H14" i="12"/>
  <c r="F14" i="12"/>
  <c r="K6" i="10" l="1"/>
  <c r="G45" i="12" l="1"/>
  <c r="K4" i="13" l="1"/>
  <c r="H44" i="12"/>
  <c r="H42" i="12"/>
  <c r="H41" i="12"/>
  <c r="F44" i="12"/>
  <c r="F42" i="12"/>
  <c r="F41" i="12"/>
  <c r="H39" i="12"/>
  <c r="H37" i="12"/>
  <c r="H36" i="12"/>
  <c r="H35" i="12"/>
  <c r="H34" i="12"/>
  <c r="H33" i="12"/>
  <c r="H32" i="12"/>
  <c r="H31" i="12"/>
  <c r="H30" i="12"/>
  <c r="H29" i="12"/>
  <c r="F39" i="12"/>
  <c r="F37" i="12"/>
  <c r="F36" i="12"/>
  <c r="F35" i="12"/>
  <c r="F34" i="12"/>
  <c r="F33" i="12"/>
  <c r="F32" i="12"/>
  <c r="F31" i="12"/>
  <c r="F30" i="12"/>
  <c r="F29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5" i="12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K4" i="10" l="1"/>
  <c r="K9" i="10" l="1"/>
  <c r="G5" i="9"/>
  <c r="F5" i="9"/>
  <c r="E5" i="9"/>
  <c r="C5" i="9"/>
  <c r="D13" i="9"/>
  <c r="H13" i="9" s="1"/>
  <c r="D12" i="9"/>
  <c r="D11" i="9"/>
  <c r="D10" i="9"/>
  <c r="D9" i="9"/>
  <c r="D8" i="9"/>
  <c r="D7" i="9"/>
  <c r="D6" i="9"/>
  <c r="H7" i="9" l="1"/>
  <c r="L25" i="10"/>
  <c r="J7" i="9"/>
  <c r="H11" i="9"/>
  <c r="L29" i="10"/>
  <c r="J11" i="9"/>
  <c r="H8" i="9"/>
  <c r="L26" i="10"/>
  <c r="J8" i="9"/>
  <c r="H12" i="9"/>
  <c r="L30" i="10"/>
  <c r="J12" i="9"/>
  <c r="H9" i="9"/>
  <c r="L27" i="10"/>
  <c r="J9" i="9"/>
  <c r="L31" i="10"/>
  <c r="J13" i="9"/>
  <c r="H6" i="9"/>
  <c r="L24" i="10"/>
  <c r="J6" i="9"/>
  <c r="H10" i="9"/>
  <c r="L28" i="10"/>
  <c r="J10" i="9"/>
  <c r="L5" i="9"/>
  <c r="K5" i="9"/>
  <c r="D5" i="9"/>
  <c r="L6" i="10" s="1"/>
  <c r="H5" i="9" l="1"/>
  <c r="L32" i="10"/>
  <c r="L7" i="10"/>
  <c r="L5" i="10"/>
  <c r="L4" i="10"/>
  <c r="J5" i="9"/>
</calcChain>
</file>

<file path=xl/sharedStrings.xml><?xml version="1.0" encoding="utf-8"?>
<sst xmlns="http://schemas.openxmlformats.org/spreadsheetml/2006/main" count="208" uniqueCount="154">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</sst>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0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6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0" fillId="2" borderId="2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2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61625</c:v>
                </c:pt>
                <c:pt idx="1">
                  <c:v>28750</c:v>
                </c:pt>
                <c:pt idx="2">
                  <c:v>14947</c:v>
                </c:pt>
                <c:pt idx="3">
                  <c:v>10125</c:v>
                </c:pt>
                <c:pt idx="4">
                  <c:v>13829</c:v>
                </c:pt>
                <c:pt idx="5">
                  <c:v>31703</c:v>
                </c:pt>
                <c:pt idx="6">
                  <c:v>40233</c:v>
                </c:pt>
                <c:pt idx="7">
                  <c:v>17278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24562</c:v>
                </c:pt>
                <c:pt idx="1">
                  <c:v>15059</c:v>
                </c:pt>
                <c:pt idx="2">
                  <c:v>9478</c:v>
                </c:pt>
                <c:pt idx="3">
                  <c:v>5194</c:v>
                </c:pt>
                <c:pt idx="4">
                  <c:v>7152</c:v>
                </c:pt>
                <c:pt idx="5">
                  <c:v>15345</c:v>
                </c:pt>
                <c:pt idx="6">
                  <c:v>24914</c:v>
                </c:pt>
                <c:pt idx="7">
                  <c:v>9650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20891</c:v>
                </c:pt>
                <c:pt idx="1">
                  <c:v>15540</c:v>
                </c:pt>
                <c:pt idx="2">
                  <c:v>9338</c:v>
                </c:pt>
                <c:pt idx="3">
                  <c:v>4707</c:v>
                </c:pt>
                <c:pt idx="4">
                  <c:v>7319</c:v>
                </c:pt>
                <c:pt idx="5">
                  <c:v>16122</c:v>
                </c:pt>
                <c:pt idx="6">
                  <c:v>24607</c:v>
                </c:pt>
                <c:pt idx="7">
                  <c:v>10830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97651128"/>
        <c:axId val="342670880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0.24197592644843244</c:v>
                </c:pt>
                <c:pt idx="1">
                  <c:v>0.33044633311374855</c:v>
                </c:pt>
                <c:pt idx="2">
                  <c:v>0.37234337277872326</c:v>
                </c:pt>
                <c:pt idx="3">
                  <c:v>0.3086058036966618</c:v>
                </c:pt>
                <c:pt idx="4">
                  <c:v>0.32261732248355812</c:v>
                </c:pt>
                <c:pt idx="5">
                  <c:v>0.31820847827845644</c:v>
                </c:pt>
                <c:pt idx="6">
                  <c:v>0.36312906513752724</c:v>
                </c:pt>
                <c:pt idx="7">
                  <c:v>0.3550193284448836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676760"/>
        <c:axId val="342673232"/>
      </c:lineChart>
      <c:catAx>
        <c:axId val="297651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42670880"/>
        <c:crosses val="autoZero"/>
        <c:auto val="1"/>
        <c:lblAlgn val="ctr"/>
        <c:lblOffset val="100"/>
        <c:noMultiLvlLbl val="0"/>
      </c:catAx>
      <c:valAx>
        <c:axId val="34267088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297651128"/>
        <c:crosses val="autoZero"/>
        <c:crossBetween val="between"/>
      </c:valAx>
      <c:valAx>
        <c:axId val="34267323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42676760"/>
        <c:crosses val="max"/>
        <c:crossBetween val="between"/>
      </c:valAx>
      <c:catAx>
        <c:axId val="342676760"/>
        <c:scaling>
          <c:orientation val="minMax"/>
        </c:scaling>
        <c:delete val="1"/>
        <c:axPos val="b"/>
        <c:majorTickMark val="out"/>
        <c:minorTickMark val="none"/>
        <c:tickLblPos val="nextTo"/>
        <c:crossAx val="34267323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3711</c:v>
                </c:pt>
                <c:pt idx="1">
                  <c:v>2722</c:v>
                </c:pt>
                <c:pt idx="2">
                  <c:v>301</c:v>
                </c:pt>
                <c:pt idx="3">
                  <c:v>193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1047964.99</c:v>
                </c:pt>
                <c:pt idx="1">
                  <c:v>846377.39</c:v>
                </c:pt>
                <c:pt idx="2">
                  <c:v>122488.65999999999</c:v>
                </c:pt>
                <c:pt idx="3">
                  <c:v>70371.540000000008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25796.25</c:v>
                </c:pt>
                <c:pt idx="1">
                  <c:v>958.45</c:v>
                </c:pt>
                <c:pt idx="2">
                  <c:v>25133.960000000006</c:v>
                </c:pt>
                <c:pt idx="3">
                  <c:v>443.71999999999997</c:v>
                </c:pt>
                <c:pt idx="4">
                  <c:v>135430.70000000001</c:v>
                </c:pt>
                <c:pt idx="5">
                  <c:v>7929.6299999999992</c:v>
                </c:pt>
                <c:pt idx="6">
                  <c:v>544630.15999999992</c:v>
                </c:pt>
                <c:pt idx="7">
                  <c:v>7638.23</c:v>
                </c:pt>
                <c:pt idx="8">
                  <c:v>5345.55</c:v>
                </c:pt>
                <c:pt idx="9">
                  <c:v>24416.319999999996</c:v>
                </c:pt>
                <c:pt idx="10">
                  <c:v>12983.200000000003</c:v>
                </c:pt>
                <c:pt idx="11">
                  <c:v>127226.16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3800112"/>
        <c:axId val="34379932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167</c:v>
                </c:pt>
                <c:pt idx="1">
                  <c:v>7</c:v>
                </c:pt>
                <c:pt idx="2">
                  <c:v>159</c:v>
                </c:pt>
                <c:pt idx="3">
                  <c:v>10</c:v>
                </c:pt>
                <c:pt idx="4">
                  <c:v>633</c:v>
                </c:pt>
                <c:pt idx="5">
                  <c:v>126</c:v>
                </c:pt>
                <c:pt idx="6">
                  <c:v>1934</c:v>
                </c:pt>
                <c:pt idx="7">
                  <c:v>30</c:v>
                </c:pt>
                <c:pt idx="8">
                  <c:v>25</c:v>
                </c:pt>
                <c:pt idx="9">
                  <c:v>84</c:v>
                </c:pt>
                <c:pt idx="10">
                  <c:v>53</c:v>
                </c:pt>
                <c:pt idx="11">
                  <c:v>1064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794624"/>
        <c:axId val="343795408"/>
      </c:lineChart>
      <c:catAx>
        <c:axId val="34379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43795408"/>
        <c:crosses val="autoZero"/>
        <c:auto val="1"/>
        <c:lblAlgn val="ctr"/>
        <c:lblOffset val="100"/>
        <c:noMultiLvlLbl val="0"/>
      </c:catAx>
      <c:valAx>
        <c:axId val="34379540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43794624"/>
        <c:crosses val="autoZero"/>
        <c:crossBetween val="between"/>
      </c:valAx>
      <c:valAx>
        <c:axId val="34379932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43800112"/>
        <c:crosses val="max"/>
        <c:crossBetween val="between"/>
      </c:valAx>
      <c:catAx>
        <c:axId val="343800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379932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18484.850447116871</c:v>
                </c:pt>
                <c:pt idx="1">
                  <c:v>29429.78910369068</c:v>
                </c:pt>
                <c:pt idx="2">
                  <c:v>93943.603875476489</c:v>
                </c:pt>
                <c:pt idx="3">
                  <c:v>119705.30187186929</c:v>
                </c:pt>
                <c:pt idx="4">
                  <c:v>156252.734375</c:v>
                </c:pt>
                <c:pt idx="5">
                  <c:v>185958.52157052836</c:v>
                </c:pt>
                <c:pt idx="6">
                  <c:v>204217.38738738748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3797368"/>
        <c:axId val="343799720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3243</c:v>
                </c:pt>
                <c:pt idx="1">
                  <c:v>3414</c:v>
                </c:pt>
                <c:pt idx="2">
                  <c:v>6296</c:v>
                </c:pt>
                <c:pt idx="3">
                  <c:v>3793</c:v>
                </c:pt>
                <c:pt idx="4">
                  <c:v>2304</c:v>
                </c:pt>
                <c:pt idx="5">
                  <c:v>2063</c:v>
                </c:pt>
                <c:pt idx="6">
                  <c:v>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800896"/>
        <c:axId val="343796192"/>
      </c:lineChart>
      <c:catAx>
        <c:axId val="343800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43796192"/>
        <c:crosses val="autoZero"/>
        <c:auto val="1"/>
        <c:lblAlgn val="ctr"/>
        <c:lblOffset val="100"/>
        <c:noMultiLvlLbl val="0"/>
      </c:catAx>
      <c:valAx>
        <c:axId val="34379619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43800896"/>
        <c:crosses val="autoZero"/>
        <c:crossBetween val="between"/>
      </c:valAx>
      <c:valAx>
        <c:axId val="343799720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43797368"/>
        <c:crosses val="max"/>
        <c:crossBetween val="between"/>
      </c:valAx>
      <c:catAx>
        <c:axId val="343797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3799720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688432"/>
        <c:axId val="344686864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18484.850447116871</c:v>
                </c:pt>
                <c:pt idx="1">
                  <c:v>29429.78910369068</c:v>
                </c:pt>
                <c:pt idx="2">
                  <c:v>93943.603875476489</c:v>
                </c:pt>
                <c:pt idx="3">
                  <c:v>119705.30187186929</c:v>
                </c:pt>
                <c:pt idx="4">
                  <c:v>156252.734375</c:v>
                </c:pt>
                <c:pt idx="5">
                  <c:v>185958.52157052836</c:v>
                </c:pt>
                <c:pt idx="6">
                  <c:v>204217.38738738748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4688040"/>
        <c:axId val="344686472"/>
      </c:barChart>
      <c:catAx>
        <c:axId val="344688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44686864"/>
        <c:crosses val="autoZero"/>
        <c:auto val="1"/>
        <c:lblAlgn val="ctr"/>
        <c:lblOffset val="100"/>
        <c:noMultiLvlLbl val="0"/>
      </c:catAx>
      <c:valAx>
        <c:axId val="34468686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44688432"/>
        <c:crosses val="autoZero"/>
        <c:crossBetween val="between"/>
      </c:valAx>
      <c:valAx>
        <c:axId val="344686472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344688040"/>
        <c:crosses val="max"/>
        <c:crossBetween val="between"/>
      </c:valAx>
      <c:catAx>
        <c:axId val="344688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4686472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7465</c:v>
                </c:pt>
                <c:pt idx="1">
                  <c:v>5464</c:v>
                </c:pt>
                <c:pt idx="2">
                  <c:v>8797</c:v>
                </c:pt>
                <c:pt idx="3">
                  <c:v>5320</c:v>
                </c:pt>
                <c:pt idx="4">
                  <c:v>4389</c:v>
                </c:pt>
                <c:pt idx="5">
                  <c:v>5362</c:v>
                </c:pt>
                <c:pt idx="6">
                  <c:v>3086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984</c:v>
                </c:pt>
                <c:pt idx="1">
                  <c:v>856</c:v>
                </c:pt>
                <c:pt idx="2">
                  <c:v>759</c:v>
                </c:pt>
                <c:pt idx="3">
                  <c:v>668</c:v>
                </c:pt>
                <c:pt idx="4">
                  <c:v>496</c:v>
                </c:pt>
                <c:pt idx="5">
                  <c:v>530</c:v>
                </c:pt>
                <c:pt idx="6">
                  <c:v>341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'認定者数（2-1.2）'!$D$7:$J$7</c:f>
              <c:numCache>
                <c:formatCode>#,##0_);[Red]\(#,##0\)</c:formatCode>
                <c:ptCount val="7"/>
                <c:pt idx="0">
                  <c:v>3365</c:v>
                </c:pt>
                <c:pt idx="1">
                  <c:v>2546</c:v>
                </c:pt>
                <c:pt idx="2">
                  <c:v>5053</c:v>
                </c:pt>
                <c:pt idx="3">
                  <c:v>3027</c:v>
                </c:pt>
                <c:pt idx="4">
                  <c:v>2650</c:v>
                </c:pt>
                <c:pt idx="5">
                  <c:v>3494</c:v>
                </c:pt>
                <c:pt idx="6">
                  <c:v>1946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'認定者数（2-1.2）'!$D$24:$D$31</c:f>
              <c:numCache>
                <c:formatCode>#,##0_);[Red]\(#,##0\)</c:formatCode>
                <c:ptCount val="8"/>
                <c:pt idx="0">
                  <c:v>1284</c:v>
                </c:pt>
                <c:pt idx="1">
                  <c:v>1128</c:v>
                </c:pt>
                <c:pt idx="2">
                  <c:v>805</c:v>
                </c:pt>
                <c:pt idx="3">
                  <c:v>258</c:v>
                </c:pt>
                <c:pt idx="4">
                  <c:v>356</c:v>
                </c:pt>
                <c:pt idx="5">
                  <c:v>827</c:v>
                </c:pt>
                <c:pt idx="6">
                  <c:v>2345</c:v>
                </c:pt>
                <c:pt idx="7">
                  <c:v>462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'認定者数（2-1.2）'!$E$24:$E$31</c:f>
              <c:numCache>
                <c:formatCode>#,##0_);[Red]\(#,##0\)</c:formatCode>
                <c:ptCount val="8"/>
                <c:pt idx="0">
                  <c:v>973</c:v>
                </c:pt>
                <c:pt idx="1">
                  <c:v>1027</c:v>
                </c:pt>
                <c:pt idx="2">
                  <c:v>468</c:v>
                </c:pt>
                <c:pt idx="3">
                  <c:v>175</c:v>
                </c:pt>
                <c:pt idx="4">
                  <c:v>271</c:v>
                </c:pt>
                <c:pt idx="5">
                  <c:v>669</c:v>
                </c:pt>
                <c:pt idx="6">
                  <c:v>1515</c:v>
                </c:pt>
                <c:pt idx="7">
                  <c:v>366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'認定者数（2-1.2）'!$F$24:$F$31</c:f>
              <c:numCache>
                <c:formatCode>#,##0_);[Red]\(#,##0\)</c:formatCode>
                <c:ptCount val="8"/>
                <c:pt idx="0">
                  <c:v>1333</c:v>
                </c:pt>
                <c:pt idx="1">
                  <c:v>1173</c:v>
                </c:pt>
                <c:pt idx="2">
                  <c:v>863</c:v>
                </c:pt>
                <c:pt idx="3">
                  <c:v>356</c:v>
                </c:pt>
                <c:pt idx="4">
                  <c:v>513</c:v>
                </c:pt>
                <c:pt idx="5">
                  <c:v>1436</c:v>
                </c:pt>
                <c:pt idx="6">
                  <c:v>2225</c:v>
                </c:pt>
                <c:pt idx="7">
                  <c:v>898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'認定者数（2-1.2）'!$G$24:$G$31</c:f>
              <c:numCache>
                <c:formatCode>#,##0_);[Red]\(#,##0\)</c:formatCode>
                <c:ptCount val="8"/>
                <c:pt idx="0">
                  <c:v>841</c:v>
                </c:pt>
                <c:pt idx="1">
                  <c:v>753</c:v>
                </c:pt>
                <c:pt idx="2">
                  <c:v>527</c:v>
                </c:pt>
                <c:pt idx="3">
                  <c:v>217</c:v>
                </c:pt>
                <c:pt idx="4">
                  <c:v>327</c:v>
                </c:pt>
                <c:pt idx="5">
                  <c:v>735</c:v>
                </c:pt>
                <c:pt idx="6">
                  <c:v>1440</c:v>
                </c:pt>
                <c:pt idx="7">
                  <c:v>480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'認定者数（2-1.2）'!$H$24:$H$31</c:f>
              <c:numCache>
                <c:formatCode>#,##0_);[Red]\(#,##0\)</c:formatCode>
                <c:ptCount val="8"/>
                <c:pt idx="0">
                  <c:v>668</c:v>
                </c:pt>
                <c:pt idx="1">
                  <c:v>615</c:v>
                </c:pt>
                <c:pt idx="2">
                  <c:v>422</c:v>
                </c:pt>
                <c:pt idx="3">
                  <c:v>201</c:v>
                </c:pt>
                <c:pt idx="4">
                  <c:v>293</c:v>
                </c:pt>
                <c:pt idx="5">
                  <c:v>610</c:v>
                </c:pt>
                <c:pt idx="6">
                  <c:v>1232</c:v>
                </c:pt>
                <c:pt idx="7">
                  <c:v>348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'認定者数（2-1.2）'!$I$24:$I$31</c:f>
              <c:numCache>
                <c:formatCode>#,##0_);[Red]\(#,##0\)</c:formatCode>
                <c:ptCount val="8"/>
                <c:pt idx="0">
                  <c:v>882</c:v>
                </c:pt>
                <c:pt idx="1">
                  <c:v>657</c:v>
                </c:pt>
                <c:pt idx="2">
                  <c:v>500</c:v>
                </c:pt>
                <c:pt idx="3">
                  <c:v>206</c:v>
                </c:pt>
                <c:pt idx="4">
                  <c:v>362</c:v>
                </c:pt>
                <c:pt idx="5">
                  <c:v>751</c:v>
                </c:pt>
                <c:pt idx="6">
                  <c:v>1428</c:v>
                </c:pt>
                <c:pt idx="7">
                  <c:v>576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'認定者数（2-1.2）'!$J$24:$J$31</c:f>
              <c:numCache>
                <c:formatCode>#,##0_);[Red]\(#,##0\)</c:formatCode>
                <c:ptCount val="8"/>
                <c:pt idx="0">
                  <c:v>554</c:v>
                </c:pt>
                <c:pt idx="1">
                  <c:v>410</c:v>
                </c:pt>
                <c:pt idx="2">
                  <c:v>297</c:v>
                </c:pt>
                <c:pt idx="3">
                  <c:v>106</c:v>
                </c:pt>
                <c:pt idx="4">
                  <c:v>195</c:v>
                </c:pt>
                <c:pt idx="5">
                  <c:v>435</c:v>
                </c:pt>
                <c:pt idx="6">
                  <c:v>744</c:v>
                </c:pt>
                <c:pt idx="7">
                  <c:v>345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2672056"/>
        <c:axId val="342675976"/>
      </c:barChart>
      <c:lineChart>
        <c:grouping val="standard"/>
        <c:varyColors val="0"/>
        <c:ser>
          <c:idx val="7"/>
          <c:order val="7"/>
          <c:tx>
            <c:strRef>
              <c:f>'認定者数（2-1.2）'!$L$23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'認定者数（2-1.2）'!$L$24:$L$31</c:f>
              <c:numCache>
                <c:formatCode>0.0%</c:formatCode>
                <c:ptCount val="8"/>
                <c:pt idx="0">
                  <c:v>0.14377488834620378</c:v>
                </c:pt>
                <c:pt idx="1">
                  <c:v>0.18833948821856925</c:v>
                </c:pt>
                <c:pt idx="2">
                  <c:v>0.20631377551020408</c:v>
                </c:pt>
                <c:pt idx="3">
                  <c:v>0.15341884658115343</c:v>
                </c:pt>
                <c:pt idx="4">
                  <c:v>0.16011333010849285</c:v>
                </c:pt>
                <c:pt idx="5">
                  <c:v>0.17361044904185338</c:v>
                </c:pt>
                <c:pt idx="6">
                  <c:v>0.22069425092385048</c:v>
                </c:pt>
                <c:pt idx="7">
                  <c:v>0.169677734375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672840"/>
        <c:axId val="342672448"/>
      </c:lineChart>
      <c:catAx>
        <c:axId val="342672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342675976"/>
        <c:crosses val="autoZero"/>
        <c:auto val="1"/>
        <c:lblAlgn val="ctr"/>
        <c:lblOffset val="100"/>
        <c:noMultiLvlLbl val="0"/>
      </c:catAx>
      <c:valAx>
        <c:axId val="34267597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42672056"/>
        <c:crosses val="autoZero"/>
        <c:crossBetween val="between"/>
      </c:valAx>
      <c:valAx>
        <c:axId val="34267244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42672840"/>
        <c:crosses val="max"/>
        <c:crossBetween val="between"/>
      </c:valAx>
      <c:catAx>
        <c:axId val="342672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267244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0.62511180679785328</c:v>
                </c:pt>
                <c:pt idx="1">
                  <c:v>0.62364453848188306</c:v>
                </c:pt>
                <c:pt idx="2">
                  <c:v>0.57047244094488192</c:v>
                </c:pt>
                <c:pt idx="3">
                  <c:v>0.60766324878575284</c:v>
                </c:pt>
                <c:pt idx="4">
                  <c:v>0.60448993067018819</c:v>
                </c:pt>
                <c:pt idx="5">
                  <c:v>0.63877551020408163</c:v>
                </c:pt>
                <c:pt idx="6">
                  <c:v>0.62735079128521753</c:v>
                </c:pt>
                <c:pt idx="7">
                  <c:v>0.61840411840411835</c:v>
                </c:pt>
                <c:pt idx="8">
                  <c:v>0.61937159582097656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0.19499105545617174</c:v>
                </c:pt>
                <c:pt idx="1">
                  <c:v>0.19624437979370538</c:v>
                </c:pt>
                <c:pt idx="2">
                  <c:v>0.19311023622047244</c:v>
                </c:pt>
                <c:pt idx="3">
                  <c:v>0.16405828386400431</c:v>
                </c:pt>
                <c:pt idx="4">
                  <c:v>0.15252558600198085</c:v>
                </c:pt>
                <c:pt idx="5">
                  <c:v>0.11051805337519623</c:v>
                </c:pt>
                <c:pt idx="6">
                  <c:v>0.14888936200411609</c:v>
                </c:pt>
                <c:pt idx="7">
                  <c:v>0.1374946374946375</c:v>
                </c:pt>
                <c:pt idx="8">
                  <c:v>0.163167994417631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6.1605545617173525E-2</c:v>
                </c:pt>
                <c:pt idx="1">
                  <c:v>6.1094948426342235E-2</c:v>
                </c:pt>
                <c:pt idx="2">
                  <c:v>0.10433070866141732</c:v>
                </c:pt>
                <c:pt idx="3">
                  <c:v>4.2633567188343227E-2</c:v>
                </c:pt>
                <c:pt idx="4">
                  <c:v>0.11290855067679102</c:v>
                </c:pt>
                <c:pt idx="5">
                  <c:v>9.3092621664050232E-2</c:v>
                </c:pt>
                <c:pt idx="6">
                  <c:v>9.9496132283017527E-2</c:v>
                </c:pt>
                <c:pt idx="7">
                  <c:v>7.1428571428571425E-2</c:v>
                </c:pt>
                <c:pt idx="8">
                  <c:v>8.3192804946599211E-2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0.11829159212880143</c:v>
                </c:pt>
                <c:pt idx="1">
                  <c:v>0.11901613329806929</c:v>
                </c:pt>
                <c:pt idx="2">
                  <c:v>0.13208661417322834</c:v>
                </c:pt>
                <c:pt idx="3">
                  <c:v>0.18564490016189963</c:v>
                </c:pt>
                <c:pt idx="4">
                  <c:v>0.13007593265103995</c:v>
                </c:pt>
                <c:pt idx="5">
                  <c:v>0.15761381475667191</c:v>
                </c:pt>
                <c:pt idx="6">
                  <c:v>0.12426371442764886</c:v>
                </c:pt>
                <c:pt idx="7">
                  <c:v>0.17267267267267267</c:v>
                </c:pt>
                <c:pt idx="8">
                  <c:v>0.13426760481479327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2675584"/>
        <c:axId val="342674016"/>
      </c:barChart>
      <c:catAx>
        <c:axId val="342675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42674016"/>
        <c:crosses val="autoZero"/>
        <c:auto val="1"/>
        <c:lblAlgn val="ctr"/>
        <c:lblOffset val="100"/>
        <c:noMultiLvlLbl val="0"/>
      </c:catAx>
      <c:valAx>
        <c:axId val="342674016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42675584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0.39024433483358084</c:v>
                </c:pt>
                <c:pt idx="1">
                  <c:v>0.42958901505564345</c:v>
                </c:pt>
                <c:pt idx="2">
                  <c:v>0.34677660624668061</c:v>
                </c:pt>
                <c:pt idx="3">
                  <c:v>0.36110574295207337</c:v>
                </c:pt>
                <c:pt idx="4">
                  <c:v>0.38357577885941546</c:v>
                </c:pt>
                <c:pt idx="5">
                  <c:v>0.37721828973693194</c:v>
                </c:pt>
                <c:pt idx="6">
                  <c:v>0.39321807059746083</c:v>
                </c:pt>
                <c:pt idx="7">
                  <c:v>0.36890497385128157</c:v>
                </c:pt>
                <c:pt idx="8">
                  <c:v>0.38636792839225031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4.110572019716819E-2</c:v>
                </c:pt>
                <c:pt idx="1">
                  <c:v>4.0136231383983319E-2</c:v>
                </c:pt>
                <c:pt idx="2">
                  <c:v>3.6135371877352329E-2</c:v>
                </c:pt>
                <c:pt idx="3">
                  <c:v>2.9892553794753893E-2</c:v>
                </c:pt>
                <c:pt idx="4">
                  <c:v>2.9454941208401399E-2</c:v>
                </c:pt>
                <c:pt idx="5">
                  <c:v>2.0370754660246213E-2</c:v>
                </c:pt>
                <c:pt idx="6">
                  <c:v>2.6484469394981169E-2</c:v>
                </c:pt>
                <c:pt idx="7">
                  <c:v>2.7096737624750674E-2</c:v>
                </c:pt>
                <c:pt idx="8">
                  <c:v>3.1096811614201109E-2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0.14460381169984032</c:v>
                </c:pt>
                <c:pt idx="1">
                  <c:v>0.1378745897810168</c:v>
                </c:pt>
                <c:pt idx="2">
                  <c:v>0.22212035267148422</c:v>
                </c:pt>
                <c:pt idx="3">
                  <c:v>8.1662340294425331E-2</c:v>
                </c:pt>
                <c:pt idx="4">
                  <c:v>0.21372513504328214</c:v>
                </c:pt>
                <c:pt idx="5">
                  <c:v>0.1838912095465598</c:v>
                </c:pt>
                <c:pt idx="6">
                  <c:v>0.2208324564655112</c:v>
                </c:pt>
                <c:pt idx="7">
                  <c:v>0.12781831984602587</c:v>
                </c:pt>
                <c:pt idx="8">
                  <c:v>0.17793808415510826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0.42404613326941071</c:v>
                </c:pt>
                <c:pt idx="1">
                  <c:v>0.39240016377935655</c:v>
                </c:pt>
                <c:pt idx="2">
                  <c:v>0.39496766920448284</c:v>
                </c:pt>
                <c:pt idx="3">
                  <c:v>0.52733936295874728</c:v>
                </c:pt>
                <c:pt idx="4">
                  <c:v>0.3732441448889009</c:v>
                </c:pt>
                <c:pt idx="5">
                  <c:v>0.41851974605626202</c:v>
                </c:pt>
                <c:pt idx="6">
                  <c:v>0.35946500354204686</c:v>
                </c:pt>
                <c:pt idx="7">
                  <c:v>0.47617996867794193</c:v>
                </c:pt>
                <c:pt idx="8">
                  <c:v>0.40459717583844035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2674800"/>
        <c:axId val="342675192"/>
      </c:barChart>
      <c:catAx>
        <c:axId val="342674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42675192"/>
        <c:crosses val="autoZero"/>
        <c:auto val="1"/>
        <c:lblAlgn val="ctr"/>
        <c:lblOffset val="100"/>
        <c:noMultiLvlLbl val="0"/>
      </c:catAx>
      <c:valAx>
        <c:axId val="34267519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4267480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283393.8</c:v>
                </c:pt>
                <c:pt idx="1">
                  <c:v>19096.889999999996</c:v>
                </c:pt>
                <c:pt idx="2">
                  <c:v>90653.45</c:v>
                </c:pt>
                <c:pt idx="3">
                  <c:v>16011.84</c:v>
                </c:pt>
                <c:pt idx="4">
                  <c:v>51979.549999999996</c:v>
                </c:pt>
                <c:pt idx="5">
                  <c:v>747847.88000000024</c:v>
                </c:pt>
                <c:pt idx="6">
                  <c:v>292383.68000000011</c:v>
                </c:pt>
                <c:pt idx="7">
                  <c:v>140093.60999999999</c:v>
                </c:pt>
                <c:pt idx="8">
                  <c:v>14555.840000000002</c:v>
                </c:pt>
                <c:pt idx="9">
                  <c:v>89.06</c:v>
                </c:pt>
                <c:pt idx="10">
                  <c:v>112717.88000000002</c:v>
                </c:pt>
                <c:pt idx="11">
                  <c:v>224339.56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3798936"/>
        <c:axId val="343795016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4813</c:v>
                </c:pt>
                <c:pt idx="1">
                  <c:v>260</c:v>
                </c:pt>
                <c:pt idx="2">
                  <c:v>1914</c:v>
                </c:pt>
                <c:pt idx="3">
                  <c:v>364</c:v>
                </c:pt>
                <c:pt idx="4">
                  <c:v>3809</c:v>
                </c:pt>
                <c:pt idx="5">
                  <c:v>6495</c:v>
                </c:pt>
                <c:pt idx="6">
                  <c:v>3227</c:v>
                </c:pt>
                <c:pt idx="7">
                  <c:v>1134</c:v>
                </c:pt>
                <c:pt idx="8">
                  <c:v>198</c:v>
                </c:pt>
                <c:pt idx="9">
                  <c:v>2</c:v>
                </c:pt>
                <c:pt idx="10">
                  <c:v>8684</c:v>
                </c:pt>
                <c:pt idx="11">
                  <c:v>1054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677152"/>
        <c:axId val="342677544"/>
      </c:lineChart>
      <c:catAx>
        <c:axId val="342677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42677544"/>
        <c:crosses val="autoZero"/>
        <c:auto val="1"/>
        <c:lblAlgn val="ctr"/>
        <c:lblOffset val="100"/>
        <c:noMultiLvlLbl val="0"/>
      </c:catAx>
      <c:valAx>
        <c:axId val="34267754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42677152"/>
        <c:crosses val="autoZero"/>
        <c:crossBetween val="between"/>
      </c:valAx>
      <c:valAx>
        <c:axId val="343795016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43798936"/>
        <c:crosses val="max"/>
        <c:crossBetween val="between"/>
      </c:valAx>
      <c:catAx>
        <c:axId val="343798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379501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2"/>
                <c:pt idx="0">
                  <c:v>0</c:v>
                </c:pt>
                <c:pt idx="1">
                  <c:v>44.23</c:v>
                </c:pt>
                <c:pt idx="2">
                  <c:v>19919.79</c:v>
                </c:pt>
                <c:pt idx="3">
                  <c:v>4658.91</c:v>
                </c:pt>
                <c:pt idx="4">
                  <c:v>4771.8500000000004</c:v>
                </c:pt>
                <c:pt idx="5">
                  <c:v>0</c:v>
                </c:pt>
                <c:pt idx="6">
                  <c:v>83337.960000000021</c:v>
                </c:pt>
                <c:pt idx="7">
                  <c:v>2003.68</c:v>
                </c:pt>
                <c:pt idx="8">
                  <c:v>399.28999999999996</c:v>
                </c:pt>
                <c:pt idx="9">
                  <c:v>0</c:v>
                </c:pt>
                <c:pt idx="10">
                  <c:v>25614.579999999991</c:v>
                </c:pt>
                <c:pt idx="11">
                  <c:v>19669.380000000008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3796584"/>
        <c:axId val="34380128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605</c:v>
                </c:pt>
                <c:pt idx="3">
                  <c:v>120</c:v>
                </c:pt>
                <c:pt idx="4">
                  <c:v>406</c:v>
                </c:pt>
                <c:pt idx="5">
                  <c:v>0</c:v>
                </c:pt>
                <c:pt idx="6">
                  <c:v>2457</c:v>
                </c:pt>
                <c:pt idx="7">
                  <c:v>53</c:v>
                </c:pt>
                <c:pt idx="8">
                  <c:v>9</c:v>
                </c:pt>
                <c:pt idx="9">
                  <c:v>0</c:v>
                </c:pt>
                <c:pt idx="10">
                  <c:v>4532</c:v>
                </c:pt>
                <c:pt idx="11">
                  <c:v>235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795800"/>
        <c:axId val="343793840"/>
      </c:lineChart>
      <c:catAx>
        <c:axId val="343795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43793840"/>
        <c:crosses val="autoZero"/>
        <c:auto val="1"/>
        <c:lblAlgn val="ctr"/>
        <c:lblOffset val="100"/>
        <c:noMultiLvlLbl val="0"/>
      </c:catAx>
      <c:valAx>
        <c:axId val="3437938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43795800"/>
        <c:crosses val="autoZero"/>
        <c:crossBetween val="between"/>
      </c:valAx>
      <c:valAx>
        <c:axId val="34380128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43796584"/>
        <c:crosses val="max"/>
        <c:crossBetween val="between"/>
      </c:valAx>
      <c:catAx>
        <c:axId val="343796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380128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2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12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36.9%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28.1%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56.3%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61.0%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58.0%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60.4%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56.6%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 x14ac:dyDescent="0.15"/>
  <cols>
    <col min="1" max="1" width="9" style="1"/>
    <col min="2" max="2" width="4.375" style="1" customWidth="1"/>
    <col min="3" max="16384" width="9" style="1"/>
  </cols>
  <sheetData>
    <row r="1" spans="3:10" ht="35.25" customHeight="1" x14ac:dyDescent="0.15">
      <c r="J1" s="3"/>
    </row>
    <row r="2" spans="3:10" ht="22.5" customHeight="1" x14ac:dyDescent="0.15"/>
    <row r="3" spans="3:10" s="2" customFormat="1" ht="25.5" customHeight="1" x14ac:dyDescent="0.15"/>
    <row r="4" spans="3:10" ht="21.95" customHeight="1" x14ac:dyDescent="0.15"/>
    <row r="5" spans="3:10" ht="27" customHeight="1" x14ac:dyDescent="0.15">
      <c r="C5" s="4"/>
    </row>
    <row r="6" spans="3:10" ht="21.95" customHeight="1" x14ac:dyDescent="0.15"/>
    <row r="7" spans="3:10" ht="21.95" customHeight="1" x14ac:dyDescent="0.15"/>
    <row r="8" spans="3:10" ht="21.95" customHeight="1" x14ac:dyDescent="0.15"/>
    <row r="9" spans="3:10" ht="21.95" customHeight="1" x14ac:dyDescent="0.15"/>
    <row r="10" spans="3:10" ht="21.95" customHeight="1" x14ac:dyDescent="0.15"/>
    <row r="11" spans="3:10" ht="21.95" customHeight="1" x14ac:dyDescent="0.15"/>
    <row r="12" spans="3:10" ht="21.95" customHeight="1" x14ac:dyDescent="0.15"/>
    <row r="13" spans="3:10" ht="21.95" customHeight="1" x14ac:dyDescent="0.15"/>
    <row r="14" spans="3:10" ht="21.95" customHeight="1" x14ac:dyDescent="0.15"/>
    <row r="15" spans="3:10" ht="21.95" customHeight="1" x14ac:dyDescent="0.15"/>
    <row r="16" spans="3:10" ht="21.95" customHeight="1" x14ac:dyDescent="0.15"/>
    <row r="17" ht="21.95" customHeight="1" x14ac:dyDescent="0.15"/>
    <row r="18" ht="21.95" customHeight="1" x14ac:dyDescent="0.15"/>
    <row r="35" spans="2:11" ht="24.95" customHeight="1" x14ac:dyDescent="0.15"/>
    <row r="36" spans="2:11" ht="24.95" customHeight="1" x14ac:dyDescent="0.15">
      <c r="B36" s="9" t="s">
        <v>4</v>
      </c>
      <c r="C36" s="10"/>
    </row>
    <row r="37" spans="2:11" ht="24.95" customHeight="1" x14ac:dyDescent="0.15">
      <c r="B37" s="9" t="s">
        <v>37</v>
      </c>
      <c r="C37" s="10"/>
    </row>
    <row r="38" spans="2:11" ht="24.95" customHeight="1" x14ac:dyDescent="0.15">
      <c r="B38" s="9" t="s">
        <v>5</v>
      </c>
      <c r="C38" s="10"/>
    </row>
    <row r="39" spans="2:11" ht="24.95" customHeight="1" x14ac:dyDescent="0.15">
      <c r="C39" s="12" t="s">
        <v>41</v>
      </c>
    </row>
    <row r="40" spans="2:11" ht="24.95" customHeight="1" x14ac:dyDescent="0.15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 x14ac:dyDescent="0.15">
      <c r="B41" s="11"/>
      <c r="C41" s="12" t="s">
        <v>142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 x14ac:dyDescent="0.15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 x14ac:dyDescent="0.15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 x14ac:dyDescent="0.15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 x14ac:dyDescent="0.15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 x14ac:dyDescent="0.15"/>
    <row r="47" spans="2:11" ht="24.95" customHeight="1" x14ac:dyDescent="0.15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 x14ac:dyDescent="0.1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 x14ac:dyDescent="0.15">
      <c r="A1" s="13" t="s">
        <v>11</v>
      </c>
    </row>
    <row r="2" spans="1:12" ht="14.1" customHeight="1" x14ac:dyDescent="0.15">
      <c r="G2" s="25" t="s">
        <v>36</v>
      </c>
      <c r="H2" s="25"/>
    </row>
    <row r="3" spans="1:12" ht="20.100000000000001" customHeight="1" x14ac:dyDescent="0.15">
      <c r="B3" s="15"/>
      <c r="C3" s="186" t="s">
        <v>0</v>
      </c>
      <c r="D3" s="188" t="s">
        <v>12</v>
      </c>
      <c r="E3" s="20"/>
      <c r="F3" s="21"/>
      <c r="G3" s="186" t="s">
        <v>13</v>
      </c>
      <c r="H3" s="186" t="s">
        <v>14</v>
      </c>
      <c r="I3" s="27"/>
    </row>
    <row r="4" spans="1:12" ht="20.100000000000001" customHeight="1" thickBot="1" x14ac:dyDescent="0.2">
      <c r="B4" s="16"/>
      <c r="C4" s="187"/>
      <c r="D4" s="189"/>
      <c r="E4" s="22" t="s">
        <v>15</v>
      </c>
      <c r="F4" s="23" t="s">
        <v>16</v>
      </c>
      <c r="G4" s="187"/>
      <c r="H4" s="187"/>
      <c r="I4" s="27"/>
      <c r="J4" s="28" t="s">
        <v>26</v>
      </c>
      <c r="K4" s="25" t="s">
        <v>40</v>
      </c>
      <c r="L4" s="25" t="s">
        <v>39</v>
      </c>
    </row>
    <row r="5" spans="1:12" ht="20.100000000000001" customHeight="1" thickTop="1" thickBot="1" x14ac:dyDescent="0.2">
      <c r="B5" s="17" t="s">
        <v>17</v>
      </c>
      <c r="C5" s="29">
        <f>SUM(C6:C13)</f>
        <v>700860</v>
      </c>
      <c r="D5" s="30">
        <f>SUM(E5:F5)</f>
        <v>220708</v>
      </c>
      <c r="E5" s="31">
        <f>SUM(E6:E13)</f>
        <v>111354</v>
      </c>
      <c r="F5" s="32">
        <f t="shared" ref="F5:G5" si="0">SUM(F6:F13)</f>
        <v>109354</v>
      </c>
      <c r="G5" s="29">
        <f t="shared" si="0"/>
        <v>218490</v>
      </c>
      <c r="H5" s="33">
        <f>D5/C5</f>
        <v>0.3149102531175984</v>
      </c>
      <c r="I5" s="26"/>
      <c r="J5" s="24">
        <f t="shared" ref="J5:J13" si="1">C5-D5-G5</f>
        <v>261662</v>
      </c>
      <c r="K5" s="58">
        <f>E5/C5</f>
        <v>0.15888194503895214</v>
      </c>
      <c r="L5" s="58">
        <f>F5/C5</f>
        <v>0.15602830807864623</v>
      </c>
    </row>
    <row r="6" spans="1:12" ht="20.100000000000001" customHeight="1" thickTop="1" x14ac:dyDescent="0.15">
      <c r="B6" s="18" t="s">
        <v>18</v>
      </c>
      <c r="C6" s="34">
        <v>187841</v>
      </c>
      <c r="D6" s="35">
        <f t="shared" ref="D6:D13" si="2">SUM(E6:F6)</f>
        <v>45453</v>
      </c>
      <c r="E6" s="36">
        <v>24562</v>
      </c>
      <c r="F6" s="37">
        <v>20891</v>
      </c>
      <c r="G6" s="34">
        <v>61625</v>
      </c>
      <c r="H6" s="38">
        <f t="shared" ref="H6:H13" si="3">D6/C6</f>
        <v>0.24197592644843244</v>
      </c>
      <c r="I6" s="26"/>
      <c r="J6" s="24">
        <f t="shared" si="1"/>
        <v>80763</v>
      </c>
      <c r="K6" s="58">
        <f t="shared" ref="K6:K13" si="4">E6/C6</f>
        <v>0.13075952534324242</v>
      </c>
      <c r="L6" s="58">
        <f t="shared" ref="L6:L13" si="5">F6/C6</f>
        <v>0.11121640110519003</v>
      </c>
    </row>
    <row r="7" spans="1:12" ht="20.100000000000001" customHeight="1" x14ac:dyDescent="0.15">
      <c r="B7" s="19" t="s">
        <v>19</v>
      </c>
      <c r="C7" s="39">
        <v>92599</v>
      </c>
      <c r="D7" s="40">
        <f t="shared" si="2"/>
        <v>30599</v>
      </c>
      <c r="E7" s="41">
        <v>15059</v>
      </c>
      <c r="F7" s="42">
        <v>15540</v>
      </c>
      <c r="G7" s="39">
        <v>28750</v>
      </c>
      <c r="H7" s="43">
        <f t="shared" si="3"/>
        <v>0.33044633311374855</v>
      </c>
      <c r="I7" s="26"/>
      <c r="J7" s="24">
        <f t="shared" si="1"/>
        <v>33250</v>
      </c>
      <c r="K7" s="58">
        <f t="shared" si="4"/>
        <v>0.1626259462845171</v>
      </c>
      <c r="L7" s="58">
        <f t="shared" si="5"/>
        <v>0.16782038682923142</v>
      </c>
    </row>
    <row r="8" spans="1:12" ht="20.100000000000001" customHeight="1" x14ac:dyDescent="0.15">
      <c r="B8" s="19" t="s">
        <v>20</v>
      </c>
      <c r="C8" s="39">
        <v>50534</v>
      </c>
      <c r="D8" s="40">
        <f t="shared" si="2"/>
        <v>18816</v>
      </c>
      <c r="E8" s="41">
        <v>9478</v>
      </c>
      <c r="F8" s="42">
        <v>9338</v>
      </c>
      <c r="G8" s="39">
        <v>14947</v>
      </c>
      <c r="H8" s="43">
        <f t="shared" si="3"/>
        <v>0.37234337277872326</v>
      </c>
      <c r="I8" s="26"/>
      <c r="J8" s="24">
        <f t="shared" si="1"/>
        <v>16771</v>
      </c>
      <c r="K8" s="58">
        <f t="shared" si="4"/>
        <v>0.18755689238928247</v>
      </c>
      <c r="L8" s="58">
        <f t="shared" si="5"/>
        <v>0.18478648038944076</v>
      </c>
    </row>
    <row r="9" spans="1:12" ht="20.100000000000001" customHeight="1" x14ac:dyDescent="0.15">
      <c r="B9" s="19" t="s">
        <v>21</v>
      </c>
      <c r="C9" s="39">
        <v>32083</v>
      </c>
      <c r="D9" s="40">
        <f t="shared" si="2"/>
        <v>9901</v>
      </c>
      <c r="E9" s="41">
        <v>5194</v>
      </c>
      <c r="F9" s="42">
        <v>4707</v>
      </c>
      <c r="G9" s="39">
        <v>10125</v>
      </c>
      <c r="H9" s="43">
        <f t="shared" si="3"/>
        <v>0.3086058036966618</v>
      </c>
      <c r="I9" s="26"/>
      <c r="J9" s="24">
        <f t="shared" si="1"/>
        <v>12057</v>
      </c>
      <c r="K9" s="58">
        <f t="shared" si="4"/>
        <v>0.1618925910918555</v>
      </c>
      <c r="L9" s="58">
        <f t="shared" si="5"/>
        <v>0.14671321260480627</v>
      </c>
    </row>
    <row r="10" spans="1:12" ht="20.100000000000001" customHeight="1" x14ac:dyDescent="0.15">
      <c r="B10" s="19" t="s">
        <v>22</v>
      </c>
      <c r="C10" s="39">
        <v>44855</v>
      </c>
      <c r="D10" s="40">
        <f t="shared" si="2"/>
        <v>14471</v>
      </c>
      <c r="E10" s="41">
        <v>7152</v>
      </c>
      <c r="F10" s="42">
        <v>7319</v>
      </c>
      <c r="G10" s="39">
        <v>13829</v>
      </c>
      <c r="H10" s="43">
        <f t="shared" si="3"/>
        <v>0.32261732248355812</v>
      </c>
      <c r="I10" s="26"/>
      <c r="J10" s="24">
        <f t="shared" si="1"/>
        <v>16555</v>
      </c>
      <c r="K10" s="58">
        <f t="shared" si="4"/>
        <v>0.15944710734589232</v>
      </c>
      <c r="L10" s="58">
        <f t="shared" si="5"/>
        <v>0.1631702151376658</v>
      </c>
    </row>
    <row r="11" spans="1:12" ht="20.100000000000001" customHeight="1" x14ac:dyDescent="0.15">
      <c r="B11" s="19" t="s">
        <v>23</v>
      </c>
      <c r="C11" s="39">
        <v>98888</v>
      </c>
      <c r="D11" s="40">
        <f t="shared" si="2"/>
        <v>31467</v>
      </c>
      <c r="E11" s="41">
        <v>15345</v>
      </c>
      <c r="F11" s="42">
        <v>16122</v>
      </c>
      <c r="G11" s="39">
        <v>31703</v>
      </c>
      <c r="H11" s="43">
        <f t="shared" si="3"/>
        <v>0.31820847827845644</v>
      </c>
      <c r="I11" s="26"/>
      <c r="J11" s="24">
        <f t="shared" si="1"/>
        <v>35718</v>
      </c>
      <c r="K11" s="58">
        <f t="shared" si="4"/>
        <v>0.1551755521397945</v>
      </c>
      <c r="L11" s="58">
        <f t="shared" si="5"/>
        <v>0.16303292613866191</v>
      </c>
    </row>
    <row r="12" spans="1:12" ht="20.100000000000001" customHeight="1" x14ac:dyDescent="0.15">
      <c r="B12" s="19" t="s">
        <v>24</v>
      </c>
      <c r="C12" s="39">
        <v>136373</v>
      </c>
      <c r="D12" s="40">
        <f t="shared" si="2"/>
        <v>49521</v>
      </c>
      <c r="E12" s="41">
        <v>24914</v>
      </c>
      <c r="F12" s="42">
        <v>24607</v>
      </c>
      <c r="G12" s="39">
        <v>40233</v>
      </c>
      <c r="H12" s="43">
        <f t="shared" si="3"/>
        <v>0.36312906513752724</v>
      </c>
      <c r="I12" s="26"/>
      <c r="J12" s="24">
        <f t="shared" si="1"/>
        <v>46619</v>
      </c>
      <c r="K12" s="58">
        <f t="shared" si="4"/>
        <v>0.18269012194495979</v>
      </c>
      <c r="L12" s="58">
        <f t="shared" si="5"/>
        <v>0.18043894319256745</v>
      </c>
    </row>
    <row r="13" spans="1:12" ht="20.100000000000001" customHeight="1" x14ac:dyDescent="0.15">
      <c r="B13" s="19" t="s">
        <v>25</v>
      </c>
      <c r="C13" s="39">
        <v>57687</v>
      </c>
      <c r="D13" s="40">
        <f t="shared" si="2"/>
        <v>20480</v>
      </c>
      <c r="E13" s="41">
        <v>9650</v>
      </c>
      <c r="F13" s="42">
        <v>10830</v>
      </c>
      <c r="G13" s="39">
        <v>17278</v>
      </c>
      <c r="H13" s="43">
        <f t="shared" si="3"/>
        <v>0.3550193284448836</v>
      </c>
      <c r="I13" s="26"/>
      <c r="J13" s="24">
        <f t="shared" si="1"/>
        <v>19929</v>
      </c>
      <c r="K13" s="58">
        <f t="shared" si="4"/>
        <v>0.16728205661587534</v>
      </c>
      <c r="L13" s="58">
        <f t="shared" si="5"/>
        <v>0.18773727182900826</v>
      </c>
    </row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4"/>
  <sheetViews>
    <sheetView zoomScaleNormal="100" workbookViewId="0"/>
  </sheetViews>
  <sheetFormatPr defaultRowHeight="13.5" x14ac:dyDescent="0.1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 x14ac:dyDescent="0.15">
      <c r="A1" s="13" t="s">
        <v>43</v>
      </c>
      <c r="B1" s="13"/>
    </row>
    <row r="2" spans="1:12" ht="14.1" customHeight="1" x14ac:dyDescent="0.15">
      <c r="K2" s="44" t="s">
        <v>2</v>
      </c>
    </row>
    <row r="3" spans="1:12" ht="20.100000000000001" customHeight="1" x14ac:dyDescent="0.15">
      <c r="B3" s="120"/>
      <c r="C3" s="112"/>
      <c r="D3" s="113" t="s">
        <v>27</v>
      </c>
      <c r="E3" s="114" t="s">
        <v>28</v>
      </c>
      <c r="F3" s="114" t="s">
        <v>29</v>
      </c>
      <c r="G3" s="114" t="s">
        <v>30</v>
      </c>
      <c r="H3" s="114" t="s">
        <v>31</v>
      </c>
      <c r="I3" s="114" t="s">
        <v>32</v>
      </c>
      <c r="J3" s="113" t="s">
        <v>33</v>
      </c>
      <c r="K3" s="115" t="s">
        <v>34</v>
      </c>
      <c r="L3" s="116" t="s">
        <v>1</v>
      </c>
    </row>
    <row r="4" spans="1:12" ht="20.100000000000001" customHeight="1" x14ac:dyDescent="0.15">
      <c r="B4" s="190" t="s">
        <v>67</v>
      </c>
      <c r="C4" s="191"/>
      <c r="D4" s="45">
        <f>SUM(D5:D7)</f>
        <v>7465</v>
      </c>
      <c r="E4" s="46">
        <f t="shared" ref="E4:K4" si="0">SUM(E5:E7)</f>
        <v>5464</v>
      </c>
      <c r="F4" s="46">
        <f t="shared" si="0"/>
        <v>8797</v>
      </c>
      <c r="G4" s="46">
        <f t="shared" si="0"/>
        <v>5320</v>
      </c>
      <c r="H4" s="46">
        <f t="shared" si="0"/>
        <v>4389</v>
      </c>
      <c r="I4" s="46">
        <f t="shared" si="0"/>
        <v>5362</v>
      </c>
      <c r="J4" s="45">
        <f t="shared" si="0"/>
        <v>3086</v>
      </c>
      <c r="K4" s="47">
        <f t="shared" si="0"/>
        <v>39883</v>
      </c>
      <c r="L4" s="55">
        <f>K4/人口統計!D5</f>
        <v>0.18070482266161625</v>
      </c>
    </row>
    <row r="5" spans="1:12" ht="20.100000000000001" customHeight="1" x14ac:dyDescent="0.15">
      <c r="B5" s="117"/>
      <c r="C5" s="118" t="s">
        <v>15</v>
      </c>
      <c r="D5" s="48">
        <v>984</v>
      </c>
      <c r="E5" s="49">
        <v>856</v>
      </c>
      <c r="F5" s="49">
        <v>759</v>
      </c>
      <c r="G5" s="49">
        <v>668</v>
      </c>
      <c r="H5" s="49">
        <v>496</v>
      </c>
      <c r="I5" s="49">
        <v>530</v>
      </c>
      <c r="J5" s="48">
        <v>341</v>
      </c>
      <c r="K5" s="50">
        <f>SUM(D5:J5)</f>
        <v>4634</v>
      </c>
      <c r="L5" s="56">
        <f>K5/人口統計!D5</f>
        <v>2.099606720191384E-2</v>
      </c>
    </row>
    <row r="6" spans="1:12" ht="20.100000000000001" customHeight="1" x14ac:dyDescent="0.15">
      <c r="B6" s="117"/>
      <c r="C6" s="118" t="s">
        <v>145</v>
      </c>
      <c r="D6" s="48">
        <v>3116</v>
      </c>
      <c r="E6" s="49">
        <v>2062</v>
      </c>
      <c r="F6" s="49">
        <v>2985</v>
      </c>
      <c r="G6" s="49">
        <v>1625</v>
      </c>
      <c r="H6" s="49">
        <v>1243</v>
      </c>
      <c r="I6" s="49">
        <v>1338</v>
      </c>
      <c r="J6" s="48">
        <v>799</v>
      </c>
      <c r="K6" s="50">
        <f>SUM(D6:J6)</f>
        <v>13168</v>
      </c>
      <c r="L6" s="56">
        <f>K6/人口統計!D5</f>
        <v>5.9662540551316673E-2</v>
      </c>
    </row>
    <row r="7" spans="1:12" ht="20.100000000000001" customHeight="1" x14ac:dyDescent="0.15">
      <c r="B7" s="117"/>
      <c r="C7" s="119" t="s">
        <v>144</v>
      </c>
      <c r="D7" s="51">
        <v>3365</v>
      </c>
      <c r="E7" s="52">
        <v>2546</v>
      </c>
      <c r="F7" s="52">
        <v>5053</v>
      </c>
      <c r="G7" s="52">
        <v>3027</v>
      </c>
      <c r="H7" s="52">
        <v>2650</v>
      </c>
      <c r="I7" s="52">
        <v>3494</v>
      </c>
      <c r="J7" s="51">
        <v>1946</v>
      </c>
      <c r="K7" s="53">
        <f>SUM(D7:J7)</f>
        <v>22081</v>
      </c>
      <c r="L7" s="57">
        <f>K7/人口統計!D5</f>
        <v>0.10004621490838574</v>
      </c>
    </row>
    <row r="8" spans="1:12" ht="20.100000000000001" customHeight="1" thickBot="1" x14ac:dyDescent="0.2">
      <c r="B8" s="190" t="s">
        <v>68</v>
      </c>
      <c r="C8" s="191"/>
      <c r="D8" s="45">
        <v>76</v>
      </c>
      <c r="E8" s="46">
        <v>112</v>
      </c>
      <c r="F8" s="46">
        <v>76</v>
      </c>
      <c r="G8" s="46">
        <v>112</v>
      </c>
      <c r="H8" s="46">
        <v>81</v>
      </c>
      <c r="I8" s="46">
        <v>77</v>
      </c>
      <c r="J8" s="45">
        <v>61</v>
      </c>
      <c r="K8" s="47">
        <f>SUM(D8:J8)</f>
        <v>595</v>
      </c>
      <c r="L8" s="80"/>
    </row>
    <row r="9" spans="1:12" ht="20.100000000000001" customHeight="1" thickTop="1" x14ac:dyDescent="0.15">
      <c r="B9" s="192" t="s">
        <v>35</v>
      </c>
      <c r="C9" s="193"/>
      <c r="D9" s="35">
        <f>D4+D8</f>
        <v>7541</v>
      </c>
      <c r="E9" s="34">
        <f t="shared" ref="E9:K9" si="1">E4+E8</f>
        <v>5576</v>
      </c>
      <c r="F9" s="34">
        <f t="shared" si="1"/>
        <v>8873</v>
      </c>
      <c r="G9" s="34">
        <f t="shared" si="1"/>
        <v>5432</v>
      </c>
      <c r="H9" s="34">
        <f t="shared" si="1"/>
        <v>4470</v>
      </c>
      <c r="I9" s="34">
        <f t="shared" si="1"/>
        <v>5439</v>
      </c>
      <c r="J9" s="35">
        <f t="shared" si="1"/>
        <v>3147</v>
      </c>
      <c r="K9" s="54">
        <f t="shared" si="1"/>
        <v>40478</v>
      </c>
      <c r="L9" s="81"/>
    </row>
    <row r="10" spans="1:12" ht="20.100000000000001" customHeight="1" x14ac:dyDescent="0.15"/>
    <row r="11" spans="1:12" ht="20.100000000000001" customHeight="1" x14ac:dyDescent="0.15"/>
    <row r="12" spans="1:12" ht="20.100000000000001" customHeight="1" x14ac:dyDescent="0.15"/>
    <row r="13" spans="1:12" ht="20.100000000000001" customHeight="1" x14ac:dyDescent="0.15"/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spans="1:12" ht="20.100000000000001" customHeight="1" x14ac:dyDescent="0.15"/>
    <row r="18" spans="1:12" ht="20.100000000000001" customHeight="1" x14ac:dyDescent="0.15"/>
    <row r="19" spans="1:12" ht="20.100000000000001" customHeight="1" x14ac:dyDescent="0.15"/>
    <row r="20" spans="1:12" ht="20.100000000000001" customHeight="1" x14ac:dyDescent="0.15"/>
    <row r="21" spans="1:12" ht="20.100000000000001" customHeight="1" x14ac:dyDescent="0.15">
      <c r="A21" s="13" t="s">
        <v>42</v>
      </c>
    </row>
    <row r="22" spans="1:12" ht="14.1" customHeight="1" x14ac:dyDescent="0.15">
      <c r="K22" s="44" t="s">
        <v>2</v>
      </c>
    </row>
    <row r="23" spans="1:12" ht="20.100000000000001" customHeight="1" x14ac:dyDescent="0.15">
      <c r="B23" s="120"/>
      <c r="C23" s="112"/>
      <c r="D23" s="113" t="s">
        <v>27</v>
      </c>
      <c r="E23" s="114" t="s">
        <v>28</v>
      </c>
      <c r="F23" s="114" t="s">
        <v>29</v>
      </c>
      <c r="G23" s="114" t="s">
        <v>30</v>
      </c>
      <c r="H23" s="114" t="s">
        <v>31</v>
      </c>
      <c r="I23" s="114" t="s">
        <v>32</v>
      </c>
      <c r="J23" s="113" t="s">
        <v>33</v>
      </c>
      <c r="K23" s="115" t="s">
        <v>34</v>
      </c>
      <c r="L23" s="116" t="s">
        <v>1</v>
      </c>
    </row>
    <row r="24" spans="1:12" ht="20.100000000000001" customHeight="1" x14ac:dyDescent="0.15">
      <c r="B24" s="194" t="s">
        <v>18</v>
      </c>
      <c r="C24" s="195"/>
      <c r="D24" s="45">
        <v>1284</v>
      </c>
      <c r="E24" s="46">
        <v>973</v>
      </c>
      <c r="F24" s="46">
        <v>1333</v>
      </c>
      <c r="G24" s="46">
        <v>841</v>
      </c>
      <c r="H24" s="46">
        <v>668</v>
      </c>
      <c r="I24" s="46">
        <v>882</v>
      </c>
      <c r="J24" s="45">
        <v>554</v>
      </c>
      <c r="K24" s="47">
        <f>SUM(D24:J24)</f>
        <v>6535</v>
      </c>
      <c r="L24" s="55">
        <f>K24/人口統計!D6</f>
        <v>0.14377488834620378</v>
      </c>
    </row>
    <row r="25" spans="1:12" ht="20.100000000000001" customHeight="1" x14ac:dyDescent="0.15">
      <c r="B25" s="198" t="s">
        <v>44</v>
      </c>
      <c r="C25" s="199"/>
      <c r="D25" s="45">
        <v>1128</v>
      </c>
      <c r="E25" s="46">
        <v>1027</v>
      </c>
      <c r="F25" s="46">
        <v>1173</v>
      </c>
      <c r="G25" s="46">
        <v>753</v>
      </c>
      <c r="H25" s="46">
        <v>615</v>
      </c>
      <c r="I25" s="46">
        <v>657</v>
      </c>
      <c r="J25" s="45">
        <v>410</v>
      </c>
      <c r="K25" s="47">
        <f t="shared" ref="K25:K31" si="2">SUM(D25:J25)</f>
        <v>5763</v>
      </c>
      <c r="L25" s="55">
        <f>K25/人口統計!D7</f>
        <v>0.18833948821856925</v>
      </c>
    </row>
    <row r="26" spans="1:12" ht="20.100000000000001" customHeight="1" x14ac:dyDescent="0.15">
      <c r="B26" s="198" t="s">
        <v>45</v>
      </c>
      <c r="C26" s="199"/>
      <c r="D26" s="45">
        <v>805</v>
      </c>
      <c r="E26" s="46">
        <v>468</v>
      </c>
      <c r="F26" s="46">
        <v>863</v>
      </c>
      <c r="G26" s="46">
        <v>527</v>
      </c>
      <c r="H26" s="46">
        <v>422</v>
      </c>
      <c r="I26" s="46">
        <v>500</v>
      </c>
      <c r="J26" s="45">
        <v>297</v>
      </c>
      <c r="K26" s="47">
        <f t="shared" si="2"/>
        <v>3882</v>
      </c>
      <c r="L26" s="55">
        <f>K26/人口統計!D8</f>
        <v>0.20631377551020408</v>
      </c>
    </row>
    <row r="27" spans="1:12" ht="20.100000000000001" customHeight="1" x14ac:dyDescent="0.15">
      <c r="B27" s="198" t="s">
        <v>46</v>
      </c>
      <c r="C27" s="199"/>
      <c r="D27" s="45">
        <v>258</v>
      </c>
      <c r="E27" s="46">
        <v>175</v>
      </c>
      <c r="F27" s="46">
        <v>356</v>
      </c>
      <c r="G27" s="46">
        <v>217</v>
      </c>
      <c r="H27" s="46">
        <v>201</v>
      </c>
      <c r="I27" s="46">
        <v>206</v>
      </c>
      <c r="J27" s="45">
        <v>106</v>
      </c>
      <c r="K27" s="47">
        <f t="shared" si="2"/>
        <v>1519</v>
      </c>
      <c r="L27" s="55">
        <f>K27/人口統計!D9</f>
        <v>0.15341884658115343</v>
      </c>
    </row>
    <row r="28" spans="1:12" ht="20.100000000000001" customHeight="1" x14ac:dyDescent="0.15">
      <c r="B28" s="198" t="s">
        <v>47</v>
      </c>
      <c r="C28" s="199"/>
      <c r="D28" s="45">
        <v>356</v>
      </c>
      <c r="E28" s="46">
        <v>271</v>
      </c>
      <c r="F28" s="46">
        <v>513</v>
      </c>
      <c r="G28" s="46">
        <v>327</v>
      </c>
      <c r="H28" s="46">
        <v>293</v>
      </c>
      <c r="I28" s="46">
        <v>362</v>
      </c>
      <c r="J28" s="45">
        <v>195</v>
      </c>
      <c r="K28" s="47">
        <f t="shared" si="2"/>
        <v>2317</v>
      </c>
      <c r="L28" s="55">
        <f>K28/人口統計!D10</f>
        <v>0.16011333010849285</v>
      </c>
    </row>
    <row r="29" spans="1:12" ht="20.100000000000001" customHeight="1" x14ac:dyDescent="0.15">
      <c r="B29" s="198" t="s">
        <v>48</v>
      </c>
      <c r="C29" s="199"/>
      <c r="D29" s="45">
        <v>827</v>
      </c>
      <c r="E29" s="46">
        <v>669</v>
      </c>
      <c r="F29" s="46">
        <v>1436</v>
      </c>
      <c r="G29" s="46">
        <v>735</v>
      </c>
      <c r="H29" s="46">
        <v>610</v>
      </c>
      <c r="I29" s="46">
        <v>751</v>
      </c>
      <c r="J29" s="45">
        <v>435</v>
      </c>
      <c r="K29" s="47">
        <f t="shared" si="2"/>
        <v>5463</v>
      </c>
      <c r="L29" s="55">
        <f>K29/人口統計!D11</f>
        <v>0.17361044904185338</v>
      </c>
    </row>
    <row r="30" spans="1:12" ht="20.100000000000001" customHeight="1" x14ac:dyDescent="0.15">
      <c r="B30" s="198" t="s">
        <v>49</v>
      </c>
      <c r="C30" s="199"/>
      <c r="D30" s="45">
        <v>2345</v>
      </c>
      <c r="E30" s="46">
        <v>1515</v>
      </c>
      <c r="F30" s="46">
        <v>2225</v>
      </c>
      <c r="G30" s="46">
        <v>1440</v>
      </c>
      <c r="H30" s="46">
        <v>1232</v>
      </c>
      <c r="I30" s="46">
        <v>1428</v>
      </c>
      <c r="J30" s="45">
        <v>744</v>
      </c>
      <c r="K30" s="47">
        <f t="shared" si="2"/>
        <v>10929</v>
      </c>
      <c r="L30" s="55">
        <f>K30/人口統計!D12</f>
        <v>0.22069425092385048</v>
      </c>
    </row>
    <row r="31" spans="1:12" ht="20.100000000000001" customHeight="1" thickBot="1" x14ac:dyDescent="0.2">
      <c r="B31" s="194" t="s">
        <v>25</v>
      </c>
      <c r="C31" s="195"/>
      <c r="D31" s="45">
        <v>462</v>
      </c>
      <c r="E31" s="46">
        <v>366</v>
      </c>
      <c r="F31" s="46">
        <v>898</v>
      </c>
      <c r="G31" s="46">
        <v>480</v>
      </c>
      <c r="H31" s="46">
        <v>348</v>
      </c>
      <c r="I31" s="46">
        <v>576</v>
      </c>
      <c r="J31" s="45">
        <v>345</v>
      </c>
      <c r="K31" s="47">
        <f t="shared" si="2"/>
        <v>3475</v>
      </c>
      <c r="L31" s="59">
        <f>K31/人口統計!D13</f>
        <v>0.169677734375</v>
      </c>
    </row>
    <row r="32" spans="1:12" ht="20.100000000000001" customHeight="1" thickTop="1" x14ac:dyDescent="0.15">
      <c r="B32" s="196" t="s">
        <v>50</v>
      </c>
      <c r="C32" s="197"/>
      <c r="D32" s="35">
        <f>SUM(D24:D31)</f>
        <v>7465</v>
      </c>
      <c r="E32" s="34">
        <f t="shared" ref="E32:J32" si="3">SUM(E24:E31)</f>
        <v>5464</v>
      </c>
      <c r="F32" s="34">
        <f t="shared" si="3"/>
        <v>8797</v>
      </c>
      <c r="G32" s="34">
        <f t="shared" si="3"/>
        <v>5320</v>
      </c>
      <c r="H32" s="34">
        <f t="shared" si="3"/>
        <v>4389</v>
      </c>
      <c r="I32" s="34">
        <f t="shared" si="3"/>
        <v>5362</v>
      </c>
      <c r="J32" s="35">
        <f t="shared" si="3"/>
        <v>3086</v>
      </c>
      <c r="K32" s="54">
        <f>SUM(K24:K31)</f>
        <v>39883</v>
      </c>
      <c r="L32" s="60">
        <f>K32/人口統計!D5</f>
        <v>0.18070482266161625</v>
      </c>
    </row>
    <row r="33" spans="3:3" ht="20.100000000000001" customHeight="1" x14ac:dyDescent="0.15">
      <c r="C33" s="14" t="s">
        <v>51</v>
      </c>
    </row>
    <row r="34" spans="3:3" ht="20.100000000000001" customHeight="1" x14ac:dyDescent="0.15"/>
    <row r="35" spans="3:3" ht="20.100000000000001" customHeight="1" x14ac:dyDescent="0.15"/>
    <row r="36" spans="3:3" ht="20.100000000000001" customHeight="1" x14ac:dyDescent="0.15"/>
    <row r="37" spans="3:3" ht="20.100000000000001" customHeight="1" x14ac:dyDescent="0.15"/>
    <row r="38" spans="3:3" ht="20.100000000000001" customHeight="1" x14ac:dyDescent="0.15"/>
    <row r="39" spans="3:3" ht="20.100000000000001" customHeight="1" x14ac:dyDescent="0.15"/>
    <row r="40" spans="3:3" ht="20.100000000000001" customHeight="1" x14ac:dyDescent="0.15"/>
    <row r="41" spans="3:3" ht="20.100000000000001" customHeight="1" x14ac:dyDescent="0.15"/>
    <row r="42" spans="3:3" ht="20.100000000000001" customHeight="1" x14ac:dyDescent="0.15"/>
    <row r="43" spans="3:3" ht="20.100000000000001" customHeight="1" x14ac:dyDescent="0.15"/>
    <row r="44" spans="3:3" ht="20.100000000000001" customHeight="1" x14ac:dyDescent="0.15"/>
    <row r="45" spans="3:3" ht="20.100000000000001" customHeight="1" x14ac:dyDescent="0.15"/>
    <row r="46" spans="3:3" ht="20.100000000000001" customHeight="1" x14ac:dyDescent="0.15"/>
    <row r="47" spans="3:3" ht="20.100000000000001" customHeight="1" x14ac:dyDescent="0.15"/>
    <row r="48" spans="3: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</sheetData>
  <mergeCells count="12">
    <mergeCell ref="B32:C32"/>
    <mergeCell ref="B25:C25"/>
    <mergeCell ref="B26:C26"/>
    <mergeCell ref="B27:C27"/>
    <mergeCell ref="B28:C28"/>
    <mergeCell ref="B29:C29"/>
    <mergeCell ref="B30:C30"/>
    <mergeCell ref="B4:C4"/>
    <mergeCell ref="B8:C8"/>
    <mergeCell ref="B9:C9"/>
    <mergeCell ref="B24:C24"/>
    <mergeCell ref="B31:C31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 x14ac:dyDescent="0.1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 x14ac:dyDescent="0.15">
      <c r="A1" s="106" t="s">
        <v>53</v>
      </c>
    </row>
    <row r="2" spans="1:19" ht="20.100000000000001" customHeight="1" x14ac:dyDescent="0.15"/>
    <row r="3" spans="1:19" ht="20.100000000000001" customHeight="1" thickBot="1" x14ac:dyDescent="0.2">
      <c r="B3" s="200"/>
      <c r="C3" s="200"/>
      <c r="D3" s="200" t="s">
        <v>122</v>
      </c>
      <c r="E3" s="200"/>
      <c r="F3" s="200" t="s">
        <v>123</v>
      </c>
      <c r="G3" s="200"/>
      <c r="H3" s="200" t="s">
        <v>124</v>
      </c>
      <c r="I3" s="200"/>
      <c r="J3" s="200" t="s">
        <v>125</v>
      </c>
      <c r="K3" s="200"/>
      <c r="N3" s="109" t="s">
        <v>101</v>
      </c>
      <c r="O3" s="110"/>
      <c r="P3" s="111"/>
      <c r="Q3" s="61" t="s">
        <v>102</v>
      </c>
      <c r="R3" s="90" t="s">
        <v>103</v>
      </c>
      <c r="S3" s="90" t="s">
        <v>104</v>
      </c>
    </row>
    <row r="4" spans="1:19" ht="33" customHeight="1" thickTop="1" thickBot="1" x14ac:dyDescent="0.2">
      <c r="B4" s="201"/>
      <c r="C4" s="201"/>
      <c r="D4" s="145" t="s">
        <v>127</v>
      </c>
      <c r="E4" s="146" t="s">
        <v>128</v>
      </c>
      <c r="F4" s="147" t="s">
        <v>127</v>
      </c>
      <c r="G4" s="148" t="s">
        <v>128</v>
      </c>
      <c r="H4" s="145" t="s">
        <v>127</v>
      </c>
      <c r="I4" s="146" t="s">
        <v>128</v>
      </c>
      <c r="J4" s="147" t="s">
        <v>127</v>
      </c>
      <c r="K4" s="148" t="s">
        <v>128</v>
      </c>
      <c r="N4" s="140"/>
      <c r="O4" s="85"/>
      <c r="P4" s="141"/>
      <c r="Q4" s="142"/>
      <c r="R4" s="143"/>
      <c r="S4" s="143"/>
    </row>
    <row r="5" spans="1:19" ht="20.100000000000001" customHeight="1" thickTop="1" x14ac:dyDescent="0.15">
      <c r="B5" s="204" t="s">
        <v>114</v>
      </c>
      <c r="C5" s="204"/>
      <c r="D5" s="150">
        <v>5591</v>
      </c>
      <c r="E5" s="149">
        <v>313680.40999999997</v>
      </c>
      <c r="F5" s="151">
        <v>1744</v>
      </c>
      <c r="G5" s="152">
        <v>33040.990000000005</v>
      </c>
      <c r="H5" s="150">
        <v>551</v>
      </c>
      <c r="I5" s="149">
        <v>116233.29000000001</v>
      </c>
      <c r="J5" s="151">
        <v>1058</v>
      </c>
      <c r="K5" s="152">
        <v>340850.47</v>
      </c>
      <c r="M5" s="162">
        <f>Q5+Q7</f>
        <v>40372</v>
      </c>
      <c r="N5" s="121" t="s">
        <v>108</v>
      </c>
      <c r="O5" s="122"/>
      <c r="P5" s="134"/>
      <c r="Q5" s="123">
        <v>31954</v>
      </c>
      <c r="R5" s="124">
        <v>1993163.0399999996</v>
      </c>
      <c r="S5" s="124">
        <f>R5/Q5*100</f>
        <v>6237.6010515115468</v>
      </c>
    </row>
    <row r="6" spans="1:19" ht="20.100000000000001" customHeight="1" x14ac:dyDescent="0.15">
      <c r="B6" s="202" t="s">
        <v>115</v>
      </c>
      <c r="C6" s="202"/>
      <c r="D6" s="153">
        <v>4716</v>
      </c>
      <c r="E6" s="154">
        <v>296857.72000000003</v>
      </c>
      <c r="F6" s="155">
        <v>1484</v>
      </c>
      <c r="G6" s="156">
        <v>27735.23</v>
      </c>
      <c r="H6" s="153">
        <v>462</v>
      </c>
      <c r="I6" s="154">
        <v>95275.100000000035</v>
      </c>
      <c r="J6" s="155">
        <v>900</v>
      </c>
      <c r="K6" s="156">
        <v>271159.21000000002</v>
      </c>
      <c r="M6" s="58"/>
      <c r="N6" s="125"/>
      <c r="O6" s="94" t="s">
        <v>105</v>
      </c>
      <c r="P6" s="107"/>
      <c r="Q6" s="98">
        <f>Q5/Q$13</f>
        <v>0.61937159582097656</v>
      </c>
      <c r="R6" s="99">
        <f>R5/R$13</f>
        <v>0.38636792839225031</v>
      </c>
      <c r="S6" s="100" t="s">
        <v>107</v>
      </c>
    </row>
    <row r="7" spans="1:19" ht="20.100000000000001" customHeight="1" x14ac:dyDescent="0.15">
      <c r="B7" s="202" t="s">
        <v>116</v>
      </c>
      <c r="C7" s="202"/>
      <c r="D7" s="153">
        <v>2898</v>
      </c>
      <c r="E7" s="154">
        <v>184866.63999999998</v>
      </c>
      <c r="F7" s="155">
        <v>981</v>
      </c>
      <c r="G7" s="156">
        <v>19263.769999999993</v>
      </c>
      <c r="H7" s="153">
        <v>530</v>
      </c>
      <c r="I7" s="154">
        <v>118412.37999999998</v>
      </c>
      <c r="J7" s="155">
        <v>671</v>
      </c>
      <c r="K7" s="156">
        <v>210557.30000000002</v>
      </c>
      <c r="M7" s="58"/>
      <c r="N7" s="126" t="s">
        <v>109</v>
      </c>
      <c r="O7" s="127"/>
      <c r="P7" s="135"/>
      <c r="Q7" s="128">
        <v>8418</v>
      </c>
      <c r="R7" s="129">
        <v>160419.66999999987</v>
      </c>
      <c r="S7" s="129">
        <f>R7/Q7*100</f>
        <v>1905.6743882157268</v>
      </c>
    </row>
    <row r="8" spans="1:19" ht="20.100000000000001" customHeight="1" x14ac:dyDescent="0.15">
      <c r="B8" s="202" t="s">
        <v>117</v>
      </c>
      <c r="C8" s="202"/>
      <c r="D8" s="153">
        <v>1126</v>
      </c>
      <c r="E8" s="154">
        <v>70556.739999999976</v>
      </c>
      <c r="F8" s="155">
        <v>304</v>
      </c>
      <c r="G8" s="156">
        <v>5840.7299999999987</v>
      </c>
      <c r="H8" s="153">
        <v>79</v>
      </c>
      <c r="I8" s="154">
        <v>15956.07</v>
      </c>
      <c r="J8" s="155">
        <v>344</v>
      </c>
      <c r="K8" s="156">
        <v>103037.26</v>
      </c>
      <c r="L8" s="89"/>
      <c r="M8" s="88"/>
      <c r="N8" s="130"/>
      <c r="O8" s="94" t="s">
        <v>105</v>
      </c>
      <c r="P8" s="107"/>
      <c r="Q8" s="98">
        <f>Q7/Q$13</f>
        <v>0.163167994417631</v>
      </c>
      <c r="R8" s="99">
        <f>R7/R$13</f>
        <v>3.1096811614201109E-2</v>
      </c>
      <c r="S8" s="100" t="s">
        <v>106</v>
      </c>
    </row>
    <row r="9" spans="1:19" ht="20.100000000000001" customHeight="1" x14ac:dyDescent="0.15">
      <c r="B9" s="202" t="s">
        <v>118</v>
      </c>
      <c r="C9" s="202"/>
      <c r="D9" s="153">
        <v>1831</v>
      </c>
      <c r="E9" s="154">
        <v>123292.87</v>
      </c>
      <c r="F9" s="155">
        <v>462</v>
      </c>
      <c r="G9" s="156">
        <v>9467.7100000000009</v>
      </c>
      <c r="H9" s="153">
        <v>342</v>
      </c>
      <c r="I9" s="154">
        <v>68697.73</v>
      </c>
      <c r="J9" s="155">
        <v>394</v>
      </c>
      <c r="K9" s="156">
        <v>119971.97</v>
      </c>
      <c r="L9" s="89"/>
      <c r="M9" s="88"/>
      <c r="N9" s="126" t="s">
        <v>110</v>
      </c>
      <c r="O9" s="127"/>
      <c r="P9" s="135"/>
      <c r="Q9" s="128">
        <v>4292</v>
      </c>
      <c r="R9" s="129">
        <v>917932.32999999961</v>
      </c>
      <c r="S9" s="129">
        <f>R9/Q9*100</f>
        <v>21387.05335507921</v>
      </c>
    </row>
    <row r="10" spans="1:19" ht="20.100000000000001" customHeight="1" x14ac:dyDescent="0.15">
      <c r="B10" s="202" t="s">
        <v>119</v>
      </c>
      <c r="C10" s="202"/>
      <c r="D10" s="153">
        <v>4069</v>
      </c>
      <c r="E10" s="154">
        <v>275610.99000000005</v>
      </c>
      <c r="F10" s="155">
        <v>704</v>
      </c>
      <c r="G10" s="156">
        <v>14883.699999999999</v>
      </c>
      <c r="H10" s="153">
        <v>593</v>
      </c>
      <c r="I10" s="154">
        <v>134358.38</v>
      </c>
      <c r="J10" s="155">
        <v>1004</v>
      </c>
      <c r="K10" s="156">
        <v>305787.51</v>
      </c>
      <c r="L10" s="89"/>
      <c r="M10" s="88"/>
      <c r="N10" s="95"/>
      <c r="O10" s="94" t="s">
        <v>105</v>
      </c>
      <c r="P10" s="107"/>
      <c r="Q10" s="98">
        <f>Q9/Q$13</f>
        <v>8.3192804946599211E-2</v>
      </c>
      <c r="R10" s="99">
        <f>R9/R$13</f>
        <v>0.17793808415510826</v>
      </c>
      <c r="S10" s="100" t="s">
        <v>106</v>
      </c>
    </row>
    <row r="11" spans="1:19" ht="20.100000000000001" customHeight="1" x14ac:dyDescent="0.15">
      <c r="B11" s="202" t="s">
        <v>120</v>
      </c>
      <c r="C11" s="202"/>
      <c r="D11" s="153">
        <v>8840</v>
      </c>
      <c r="E11" s="154">
        <v>542288.50000000012</v>
      </c>
      <c r="F11" s="155">
        <v>2098</v>
      </c>
      <c r="G11" s="156">
        <v>36524.829999999987</v>
      </c>
      <c r="H11" s="153">
        <v>1402</v>
      </c>
      <c r="I11" s="154">
        <v>304550.86</v>
      </c>
      <c r="J11" s="155">
        <v>1751</v>
      </c>
      <c r="K11" s="156">
        <v>495739.51999999996</v>
      </c>
      <c r="L11" s="89"/>
      <c r="M11" s="88"/>
      <c r="N11" s="126" t="s">
        <v>111</v>
      </c>
      <c r="O11" s="127"/>
      <c r="P11" s="135"/>
      <c r="Q11" s="101">
        <v>6927</v>
      </c>
      <c r="R11" s="102">
        <v>2087202.5800000003</v>
      </c>
      <c r="S11" s="102">
        <f>R11/Q11*100</f>
        <v>30131.407247004478</v>
      </c>
    </row>
    <row r="12" spans="1:19" ht="20.100000000000001" customHeight="1" thickBot="1" x14ac:dyDescent="0.2">
      <c r="B12" s="203" t="s">
        <v>121</v>
      </c>
      <c r="C12" s="203"/>
      <c r="D12" s="157">
        <v>2883</v>
      </c>
      <c r="E12" s="158">
        <v>186009.16999999998</v>
      </c>
      <c r="F12" s="159">
        <v>641</v>
      </c>
      <c r="G12" s="160">
        <v>13662.710000000003</v>
      </c>
      <c r="H12" s="157">
        <v>333</v>
      </c>
      <c r="I12" s="158">
        <v>64448.520000000004</v>
      </c>
      <c r="J12" s="159">
        <v>805</v>
      </c>
      <c r="K12" s="160">
        <v>240099.34000000003</v>
      </c>
      <c r="L12" s="89"/>
      <c r="M12" s="88"/>
      <c r="N12" s="125"/>
      <c r="O12" s="84" t="s">
        <v>105</v>
      </c>
      <c r="P12" s="108"/>
      <c r="Q12" s="103">
        <f>Q11/Q$13</f>
        <v>0.13426760481479327</v>
      </c>
      <c r="R12" s="104">
        <f>R11/R$13</f>
        <v>0.40459717583844035</v>
      </c>
      <c r="S12" s="105" t="s">
        <v>106</v>
      </c>
    </row>
    <row r="13" spans="1:19" ht="20.100000000000001" customHeight="1" thickTop="1" x14ac:dyDescent="0.15">
      <c r="B13" s="161" t="s">
        <v>126</v>
      </c>
      <c r="C13" s="161"/>
      <c r="D13" s="150">
        <v>31954</v>
      </c>
      <c r="E13" s="149">
        <v>1993163.0399999996</v>
      </c>
      <c r="F13" s="151">
        <v>8418</v>
      </c>
      <c r="G13" s="152">
        <v>160419.66999999987</v>
      </c>
      <c r="H13" s="150">
        <v>4292</v>
      </c>
      <c r="I13" s="149">
        <v>917932.32999999961</v>
      </c>
      <c r="J13" s="151">
        <v>6927</v>
      </c>
      <c r="K13" s="152">
        <v>2087202.5800000003</v>
      </c>
      <c r="M13" s="58"/>
      <c r="N13" s="131" t="s">
        <v>112</v>
      </c>
      <c r="O13" s="132"/>
      <c r="P13" s="133"/>
      <c r="Q13" s="96">
        <f>Q5+Q7+Q9+Q11</f>
        <v>51591</v>
      </c>
      <c r="R13" s="97">
        <f>R5+R7+R9+R11</f>
        <v>5158717.6199999992</v>
      </c>
      <c r="S13" s="97">
        <f>R13/Q13*100</f>
        <v>9999.2588242135243</v>
      </c>
    </row>
    <row r="14" spans="1:19" ht="20.100000000000001" customHeight="1" x14ac:dyDescent="0.15">
      <c r="N14" s="130"/>
      <c r="O14" s="94" t="s">
        <v>105</v>
      </c>
      <c r="P14" s="107"/>
      <c r="Q14" s="98">
        <f>Q13/Q$13</f>
        <v>1</v>
      </c>
      <c r="R14" s="99">
        <f>R13/R$13</f>
        <v>1</v>
      </c>
      <c r="S14" s="100" t="s">
        <v>106</v>
      </c>
    </row>
    <row r="15" spans="1:19" ht="20.100000000000001" customHeight="1" x14ac:dyDescent="0.15">
      <c r="B15" s="91"/>
      <c r="C15" s="85"/>
      <c r="D15" s="85"/>
      <c r="E15" s="92"/>
      <c r="F15" s="92"/>
      <c r="G15" s="93"/>
      <c r="N15" s="14" t="s">
        <v>129</v>
      </c>
      <c r="O15" s="14" t="s">
        <v>130</v>
      </c>
      <c r="P15" s="14" t="s">
        <v>131</v>
      </c>
      <c r="Q15" s="14" t="s">
        <v>132</v>
      </c>
    </row>
    <row r="16" spans="1:19" ht="20.100000000000001" customHeight="1" x14ac:dyDescent="0.15">
      <c r="M16" s="14" t="s">
        <v>133</v>
      </c>
      <c r="N16" s="58">
        <f>D5/(D5+F5+H5+J5)</f>
        <v>0.62511180679785328</v>
      </c>
      <c r="O16" s="58">
        <f>F5/(D5+F5+H5+J5)</f>
        <v>0.19499105545617174</v>
      </c>
      <c r="P16" s="58">
        <f>H5/(D5+F5+H5+J5)</f>
        <v>6.1605545617173525E-2</v>
      </c>
      <c r="Q16" s="58">
        <f>J5/(D5+F5+H5+J5)</f>
        <v>0.11829159212880143</v>
      </c>
    </row>
    <row r="17" spans="13:17" ht="20.100000000000001" customHeight="1" x14ac:dyDescent="0.15">
      <c r="M17" s="14" t="s">
        <v>134</v>
      </c>
      <c r="N17" s="58">
        <f t="shared" ref="N17:N23" si="0">D6/(D6+F6+H6+J6)</f>
        <v>0.62364453848188306</v>
      </c>
      <c r="O17" s="58">
        <f t="shared" ref="O17:O23" si="1">F6/(D6+F6+H6+J6)</f>
        <v>0.19624437979370538</v>
      </c>
      <c r="P17" s="58">
        <f t="shared" ref="P17:P23" si="2">H6/(D6+F6+H6+J6)</f>
        <v>6.1094948426342235E-2</v>
      </c>
      <c r="Q17" s="58">
        <f t="shared" ref="Q17:Q23" si="3">J6/(D6+F6+H6+J6)</f>
        <v>0.11901613329806929</v>
      </c>
    </row>
    <row r="18" spans="13:17" ht="20.100000000000001" customHeight="1" x14ac:dyDescent="0.15">
      <c r="M18" s="14" t="s">
        <v>135</v>
      </c>
      <c r="N18" s="58">
        <f t="shared" si="0"/>
        <v>0.57047244094488192</v>
      </c>
      <c r="O18" s="58">
        <f t="shared" si="1"/>
        <v>0.19311023622047244</v>
      </c>
      <c r="P18" s="58">
        <f t="shared" si="2"/>
        <v>0.10433070866141732</v>
      </c>
      <c r="Q18" s="58">
        <f t="shared" si="3"/>
        <v>0.13208661417322834</v>
      </c>
    </row>
    <row r="19" spans="13:17" ht="20.100000000000001" customHeight="1" x14ac:dyDescent="0.15">
      <c r="M19" s="14" t="s">
        <v>136</v>
      </c>
      <c r="N19" s="58">
        <f t="shared" si="0"/>
        <v>0.60766324878575284</v>
      </c>
      <c r="O19" s="58">
        <f t="shared" si="1"/>
        <v>0.16405828386400431</v>
      </c>
      <c r="P19" s="58">
        <f t="shared" si="2"/>
        <v>4.2633567188343227E-2</v>
      </c>
      <c r="Q19" s="58">
        <f t="shared" si="3"/>
        <v>0.18564490016189963</v>
      </c>
    </row>
    <row r="20" spans="13:17" ht="20.100000000000001" customHeight="1" x14ac:dyDescent="0.15">
      <c r="M20" s="14" t="s">
        <v>137</v>
      </c>
      <c r="N20" s="58">
        <f t="shared" si="0"/>
        <v>0.60448993067018819</v>
      </c>
      <c r="O20" s="58">
        <f t="shared" si="1"/>
        <v>0.15252558600198085</v>
      </c>
      <c r="P20" s="58">
        <f t="shared" si="2"/>
        <v>0.11290855067679102</v>
      </c>
      <c r="Q20" s="58">
        <f t="shared" si="3"/>
        <v>0.13007593265103995</v>
      </c>
    </row>
    <row r="21" spans="13:17" ht="20.100000000000001" customHeight="1" x14ac:dyDescent="0.15">
      <c r="M21" s="14" t="s">
        <v>138</v>
      </c>
      <c r="N21" s="58">
        <f t="shared" si="0"/>
        <v>0.63877551020408163</v>
      </c>
      <c r="O21" s="58">
        <f t="shared" si="1"/>
        <v>0.11051805337519623</v>
      </c>
      <c r="P21" s="58">
        <f t="shared" si="2"/>
        <v>9.3092621664050232E-2</v>
      </c>
      <c r="Q21" s="58">
        <f t="shared" si="3"/>
        <v>0.15761381475667191</v>
      </c>
    </row>
    <row r="22" spans="13:17" ht="20.100000000000001" customHeight="1" x14ac:dyDescent="0.15">
      <c r="M22" s="14" t="s">
        <v>139</v>
      </c>
      <c r="N22" s="58">
        <f t="shared" si="0"/>
        <v>0.62735079128521753</v>
      </c>
      <c r="O22" s="58">
        <f t="shared" si="1"/>
        <v>0.14888936200411609</v>
      </c>
      <c r="P22" s="58">
        <f t="shared" si="2"/>
        <v>9.9496132283017527E-2</v>
      </c>
      <c r="Q22" s="58">
        <f t="shared" si="3"/>
        <v>0.12426371442764886</v>
      </c>
    </row>
    <row r="23" spans="13:17" ht="20.100000000000001" customHeight="1" x14ac:dyDescent="0.15">
      <c r="M23" s="14" t="s">
        <v>140</v>
      </c>
      <c r="N23" s="58">
        <f t="shared" si="0"/>
        <v>0.61840411840411835</v>
      </c>
      <c r="O23" s="58">
        <f t="shared" si="1"/>
        <v>0.1374946374946375</v>
      </c>
      <c r="P23" s="58">
        <f t="shared" si="2"/>
        <v>7.1428571428571425E-2</v>
      </c>
      <c r="Q23" s="58">
        <f t="shared" si="3"/>
        <v>0.17267267267267267</v>
      </c>
    </row>
    <row r="24" spans="13:17" ht="20.100000000000001" customHeight="1" x14ac:dyDescent="0.15">
      <c r="M24" s="14" t="s">
        <v>141</v>
      </c>
      <c r="N24" s="58">
        <f t="shared" ref="N24" si="4">D13/(D13+F13+H13+J13)</f>
        <v>0.61937159582097656</v>
      </c>
      <c r="O24" s="58">
        <f t="shared" ref="O24" si="5">F13/(D13+F13+H13+J13)</f>
        <v>0.163167994417631</v>
      </c>
      <c r="P24" s="58">
        <f t="shared" ref="P24" si="6">H13/(D13+F13+H13+J13)</f>
        <v>8.3192804946599211E-2</v>
      </c>
      <c r="Q24" s="58">
        <f t="shared" ref="Q24" si="7">J13/(D13+F13+H13+J13)</f>
        <v>0.13426760481479327</v>
      </c>
    </row>
    <row r="25" spans="13:17" ht="20.100000000000001" customHeight="1" x14ac:dyDescent="0.15"/>
    <row r="26" spans="13:17" ht="20.100000000000001" customHeight="1" x14ac:dyDescent="0.15"/>
    <row r="27" spans="13:17" ht="20.100000000000001" customHeight="1" x14ac:dyDescent="0.15"/>
    <row r="28" spans="13:17" ht="20.100000000000001" customHeight="1" x14ac:dyDescent="0.15">
      <c r="N28" s="14" t="s">
        <v>129</v>
      </c>
      <c r="O28" s="14" t="s">
        <v>130</v>
      </c>
      <c r="P28" s="14" t="s">
        <v>131</v>
      </c>
      <c r="Q28" s="14" t="s">
        <v>132</v>
      </c>
    </row>
    <row r="29" spans="13:17" ht="20.100000000000001" customHeight="1" x14ac:dyDescent="0.15">
      <c r="M29" s="14" t="s">
        <v>133</v>
      </c>
      <c r="N29" s="58">
        <f>E5/(E5+G5+I5+K5)</f>
        <v>0.39024433483358084</v>
      </c>
      <c r="O29" s="58">
        <f>G5/(E5+G5+I5+K5)</f>
        <v>4.110572019716819E-2</v>
      </c>
      <c r="P29" s="58">
        <f>I5/(E5+G5+I5+K5)</f>
        <v>0.14460381169984032</v>
      </c>
      <c r="Q29" s="58">
        <f>K5/(E5+G5+I5+K5)</f>
        <v>0.42404613326941071</v>
      </c>
    </row>
    <row r="30" spans="13:17" ht="20.100000000000001" customHeight="1" x14ac:dyDescent="0.15">
      <c r="M30" s="14" t="s">
        <v>134</v>
      </c>
      <c r="N30" s="58">
        <f t="shared" ref="N30:N37" si="8">E6/(E6+G6+I6+K6)</f>
        <v>0.42958901505564345</v>
      </c>
      <c r="O30" s="58">
        <f t="shared" ref="O30:O37" si="9">G6/(E6+G6+I6+K6)</f>
        <v>4.0136231383983319E-2</v>
      </c>
      <c r="P30" s="58">
        <f t="shared" ref="P30:P37" si="10">I6/(E6+G6+I6+K6)</f>
        <v>0.1378745897810168</v>
      </c>
      <c r="Q30" s="58">
        <f t="shared" ref="Q30:Q37" si="11">K6/(E6+G6+I6+K6)</f>
        <v>0.39240016377935655</v>
      </c>
    </row>
    <row r="31" spans="13:17" ht="20.100000000000001" customHeight="1" x14ac:dyDescent="0.15">
      <c r="M31" s="14" t="s">
        <v>135</v>
      </c>
      <c r="N31" s="58">
        <f t="shared" si="8"/>
        <v>0.34677660624668061</v>
      </c>
      <c r="O31" s="58">
        <f t="shared" si="9"/>
        <v>3.6135371877352329E-2</v>
      </c>
      <c r="P31" s="58">
        <f t="shared" si="10"/>
        <v>0.22212035267148422</v>
      </c>
      <c r="Q31" s="58">
        <f t="shared" si="11"/>
        <v>0.39496766920448284</v>
      </c>
    </row>
    <row r="32" spans="13:17" ht="20.100000000000001" customHeight="1" x14ac:dyDescent="0.15">
      <c r="M32" s="14" t="s">
        <v>136</v>
      </c>
      <c r="N32" s="58">
        <f t="shared" si="8"/>
        <v>0.36110574295207337</v>
      </c>
      <c r="O32" s="58">
        <f t="shared" si="9"/>
        <v>2.9892553794753893E-2</v>
      </c>
      <c r="P32" s="58">
        <f t="shared" si="10"/>
        <v>8.1662340294425331E-2</v>
      </c>
      <c r="Q32" s="58">
        <f t="shared" si="11"/>
        <v>0.52733936295874728</v>
      </c>
    </row>
    <row r="33" spans="13:17" ht="20.100000000000001" customHeight="1" x14ac:dyDescent="0.15">
      <c r="M33" s="14" t="s">
        <v>137</v>
      </c>
      <c r="N33" s="58">
        <f t="shared" si="8"/>
        <v>0.38357577885941546</v>
      </c>
      <c r="O33" s="58">
        <f t="shared" si="9"/>
        <v>2.9454941208401399E-2</v>
      </c>
      <c r="P33" s="58">
        <f t="shared" si="10"/>
        <v>0.21372513504328214</v>
      </c>
      <c r="Q33" s="58">
        <f t="shared" si="11"/>
        <v>0.3732441448889009</v>
      </c>
    </row>
    <row r="34" spans="13:17" ht="20.100000000000001" customHeight="1" x14ac:dyDescent="0.15">
      <c r="M34" s="14" t="s">
        <v>138</v>
      </c>
      <c r="N34" s="58">
        <f t="shared" si="8"/>
        <v>0.37721828973693194</v>
      </c>
      <c r="O34" s="58">
        <f t="shared" si="9"/>
        <v>2.0370754660246213E-2</v>
      </c>
      <c r="P34" s="58">
        <f t="shared" si="10"/>
        <v>0.1838912095465598</v>
      </c>
      <c r="Q34" s="58">
        <f t="shared" si="11"/>
        <v>0.41851974605626202</v>
      </c>
    </row>
    <row r="35" spans="13:17" ht="20.100000000000001" customHeight="1" x14ac:dyDescent="0.15">
      <c r="M35" s="14" t="s">
        <v>139</v>
      </c>
      <c r="N35" s="58">
        <f t="shared" si="8"/>
        <v>0.39321807059746083</v>
      </c>
      <c r="O35" s="58">
        <f t="shared" si="9"/>
        <v>2.6484469394981169E-2</v>
      </c>
      <c r="P35" s="58">
        <f t="shared" si="10"/>
        <v>0.2208324564655112</v>
      </c>
      <c r="Q35" s="58">
        <f t="shared" si="11"/>
        <v>0.35946500354204686</v>
      </c>
    </row>
    <row r="36" spans="13:17" ht="20.100000000000001" customHeight="1" x14ac:dyDescent="0.15">
      <c r="M36" s="14" t="s">
        <v>140</v>
      </c>
      <c r="N36" s="58">
        <f t="shared" si="8"/>
        <v>0.36890497385128157</v>
      </c>
      <c r="O36" s="58">
        <f t="shared" si="9"/>
        <v>2.7096737624750674E-2</v>
      </c>
      <c r="P36" s="58">
        <f t="shared" si="10"/>
        <v>0.12781831984602587</v>
      </c>
      <c r="Q36" s="58">
        <f t="shared" si="11"/>
        <v>0.47617996867794193</v>
      </c>
    </row>
    <row r="37" spans="13:17" ht="20.100000000000001" customHeight="1" x14ac:dyDescent="0.15">
      <c r="M37" s="14" t="s">
        <v>141</v>
      </c>
      <c r="N37" s="58">
        <f t="shared" si="8"/>
        <v>0.38636792839225031</v>
      </c>
      <c r="O37" s="58">
        <f t="shared" si="9"/>
        <v>3.1096811614201109E-2</v>
      </c>
      <c r="P37" s="58">
        <f t="shared" si="10"/>
        <v>0.17793808415510826</v>
      </c>
      <c r="Q37" s="58">
        <f t="shared" si="11"/>
        <v>0.40459717583844035</v>
      </c>
    </row>
    <row r="38" spans="13:17" ht="20.100000000000001" customHeight="1" x14ac:dyDescent="0.15"/>
    <row r="39" spans="13:17" ht="20.100000000000001" customHeight="1" x14ac:dyDescent="0.15"/>
    <row r="40" spans="13:17" ht="20.100000000000001" customHeight="1" x14ac:dyDescent="0.15"/>
    <row r="41" spans="13:17" ht="20.100000000000001" customHeight="1" x14ac:dyDescent="0.15"/>
    <row r="42" spans="13:17" ht="20.100000000000001" customHeight="1" x14ac:dyDescent="0.15"/>
    <row r="43" spans="13:17" ht="20.100000000000001" customHeight="1" x14ac:dyDescent="0.15"/>
    <row r="44" spans="13:17" ht="20.100000000000001" customHeight="1" x14ac:dyDescent="0.15"/>
    <row r="45" spans="13:17" ht="20.100000000000001" customHeight="1" x14ac:dyDescent="0.15"/>
    <row r="46" spans="13:17" ht="20.100000000000001" customHeight="1" x14ac:dyDescent="0.15"/>
    <row r="47" spans="13:17" ht="20.100000000000001" customHeight="1" x14ac:dyDescent="0.15"/>
    <row r="48" spans="13:1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4:11" ht="20.100000000000001" customHeight="1" x14ac:dyDescent="0.15"/>
    <row r="98" spans="4:11" ht="20.100000000000001" customHeight="1" x14ac:dyDescent="0.15"/>
    <row r="99" spans="4:11" ht="20.100000000000001" customHeight="1" x14ac:dyDescent="0.15"/>
    <row r="100" spans="4:11" ht="20.100000000000001" customHeight="1" x14ac:dyDescent="0.15"/>
    <row r="101" spans="4:11" ht="20.100000000000001" customHeight="1" x14ac:dyDescent="0.15"/>
    <row r="102" spans="4:11" ht="20.100000000000001" customHeight="1" x14ac:dyDescent="0.15"/>
    <row r="103" spans="4:11" ht="20.100000000000001" customHeight="1" x14ac:dyDescent="0.15"/>
    <row r="104" spans="4:11" ht="20.100000000000001" customHeight="1" x14ac:dyDescent="0.15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 x14ac:dyDescent="0.15"/>
    <row r="106" spans="4:11" ht="20.100000000000001" customHeight="1" x14ac:dyDescent="0.15"/>
    <row r="107" spans="4:11" ht="20.100000000000001" customHeight="1" x14ac:dyDescent="0.15"/>
    <row r="108" spans="4:11" ht="20.100000000000001" customHeight="1" x14ac:dyDescent="0.15"/>
    <row r="109" spans="4:11" ht="20.100000000000001" customHeight="1" x14ac:dyDescent="0.15"/>
  </sheetData>
  <mergeCells count="13">
    <mergeCell ref="B10:C10"/>
    <mergeCell ref="B11:C11"/>
    <mergeCell ref="B12:C12"/>
    <mergeCell ref="D3:E3"/>
    <mergeCell ref="B5:C5"/>
    <mergeCell ref="B6:C6"/>
    <mergeCell ref="B7:C7"/>
    <mergeCell ref="B8:C8"/>
    <mergeCell ref="F3:G3"/>
    <mergeCell ref="H3:I3"/>
    <mergeCell ref="J3:K3"/>
    <mergeCell ref="B3:C4"/>
    <mergeCell ref="B9:C9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106"/>
  <sheetViews>
    <sheetView zoomScaleNormal="100" workbookViewId="0"/>
  </sheetViews>
  <sheetFormatPr defaultRowHeight="13.5" x14ac:dyDescent="0.1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 x14ac:dyDescent="0.15">
      <c r="A1" s="106" t="s">
        <v>99</v>
      </c>
    </row>
    <row r="2" spans="1:14" s="14" customFormat="1" ht="20.100000000000001" customHeight="1" x14ac:dyDescent="0.15"/>
    <row r="3" spans="1:14" s="14" customFormat="1" ht="20.100000000000001" customHeight="1" x14ac:dyDescent="0.15">
      <c r="B3" s="188" t="s">
        <v>54</v>
      </c>
      <c r="C3" s="232"/>
      <c r="D3" s="233"/>
      <c r="E3" s="236" t="s">
        <v>52</v>
      </c>
      <c r="F3" s="225" t="s">
        <v>100</v>
      </c>
      <c r="G3" s="236" t="s">
        <v>57</v>
      </c>
      <c r="H3" s="225" t="s">
        <v>100</v>
      </c>
    </row>
    <row r="4" spans="1:14" s="14" customFormat="1" ht="20.100000000000001" customHeight="1" thickBot="1" x14ac:dyDescent="0.2">
      <c r="B4" s="189"/>
      <c r="C4" s="234"/>
      <c r="D4" s="235"/>
      <c r="E4" s="237"/>
      <c r="F4" s="226"/>
      <c r="G4" s="237"/>
      <c r="H4" s="226"/>
      <c r="N4" s="24"/>
    </row>
    <row r="5" spans="1:14" s="14" customFormat="1" ht="20.100000000000001" customHeight="1" thickTop="1" x14ac:dyDescent="0.15">
      <c r="B5" s="227" t="s">
        <v>69</v>
      </c>
      <c r="C5" s="228" t="s">
        <v>3</v>
      </c>
      <c r="D5" s="229"/>
      <c r="E5" s="163">
        <v>4813</v>
      </c>
      <c r="F5" s="164">
        <f t="shared" ref="F5:F16" si="0">E5/SUM(E$5:E$16)</f>
        <v>0.1506227702322088</v>
      </c>
      <c r="G5" s="165">
        <v>283393.8</v>
      </c>
      <c r="H5" s="166">
        <f t="shared" ref="H5:H16" si="1">G5/SUM(G$5:G$16)</f>
        <v>0.14218294956944411</v>
      </c>
      <c r="N5" s="24"/>
    </row>
    <row r="6" spans="1:14" s="14" customFormat="1" ht="20.100000000000001" customHeight="1" x14ac:dyDescent="0.15">
      <c r="B6" s="223"/>
      <c r="C6" s="230" t="s">
        <v>8</v>
      </c>
      <c r="D6" s="231"/>
      <c r="E6" s="167">
        <v>260</v>
      </c>
      <c r="F6" s="168">
        <f t="shared" si="0"/>
        <v>8.1366965012205049E-3</v>
      </c>
      <c r="G6" s="169">
        <v>19096.889999999996</v>
      </c>
      <c r="H6" s="170">
        <f t="shared" si="1"/>
        <v>9.5811981341977874E-3</v>
      </c>
      <c r="N6" s="24"/>
    </row>
    <row r="7" spans="1:14" s="14" customFormat="1" ht="20.100000000000001" customHeight="1" x14ac:dyDescent="0.15">
      <c r="B7" s="223"/>
      <c r="C7" s="230" t="s">
        <v>9</v>
      </c>
      <c r="D7" s="231"/>
      <c r="E7" s="167">
        <v>1914</v>
      </c>
      <c r="F7" s="168">
        <f t="shared" si="0"/>
        <v>5.9898604243600176E-2</v>
      </c>
      <c r="G7" s="169">
        <v>90653.45</v>
      </c>
      <c r="H7" s="170">
        <f t="shared" si="1"/>
        <v>4.5482205008176339E-2</v>
      </c>
      <c r="N7" s="24"/>
    </row>
    <row r="8" spans="1:14" s="14" customFormat="1" ht="20.100000000000001" customHeight="1" x14ac:dyDescent="0.15">
      <c r="B8" s="223"/>
      <c r="C8" s="230" t="s">
        <v>10</v>
      </c>
      <c r="D8" s="231"/>
      <c r="E8" s="167">
        <v>364</v>
      </c>
      <c r="F8" s="168">
        <f t="shared" si="0"/>
        <v>1.1391375101708706E-2</v>
      </c>
      <c r="G8" s="169">
        <v>16011.84</v>
      </c>
      <c r="H8" s="170">
        <f t="shared" si="1"/>
        <v>8.0333819555473973E-3</v>
      </c>
      <c r="N8" s="24"/>
    </row>
    <row r="9" spans="1:14" s="14" customFormat="1" ht="20.100000000000001" customHeight="1" x14ac:dyDescent="0.15">
      <c r="B9" s="223"/>
      <c r="C9" s="208" t="s">
        <v>71</v>
      </c>
      <c r="D9" s="209"/>
      <c r="E9" s="167">
        <v>3809</v>
      </c>
      <c r="F9" s="168">
        <f t="shared" si="0"/>
        <v>0.11920260374288039</v>
      </c>
      <c r="G9" s="169">
        <v>51979.549999999996</v>
      </c>
      <c r="H9" s="170">
        <f t="shared" si="1"/>
        <v>2.607892528450657E-2</v>
      </c>
      <c r="N9" s="24"/>
    </row>
    <row r="10" spans="1:14" s="14" customFormat="1" ht="20.100000000000001" customHeight="1" x14ac:dyDescent="0.15">
      <c r="B10" s="223"/>
      <c r="C10" s="230" t="s">
        <v>55</v>
      </c>
      <c r="D10" s="231"/>
      <c r="E10" s="167">
        <v>6495</v>
      </c>
      <c r="F10" s="168">
        <f t="shared" si="0"/>
        <v>0.20326093759779684</v>
      </c>
      <c r="G10" s="169">
        <v>747847.88000000024</v>
      </c>
      <c r="H10" s="170">
        <f t="shared" si="1"/>
        <v>0.37520657617652797</v>
      </c>
      <c r="N10" s="24"/>
    </row>
    <row r="11" spans="1:14" s="14" customFormat="1" ht="20.100000000000001" customHeight="1" x14ac:dyDescent="0.15">
      <c r="B11" s="223"/>
      <c r="C11" s="230" t="s">
        <v>56</v>
      </c>
      <c r="D11" s="231"/>
      <c r="E11" s="167">
        <v>3227</v>
      </c>
      <c r="F11" s="168">
        <f t="shared" si="0"/>
        <v>0.10098892157476372</v>
      </c>
      <c r="G11" s="169">
        <v>292383.68000000011</v>
      </c>
      <c r="H11" s="170">
        <f t="shared" si="1"/>
        <v>0.14669330814001047</v>
      </c>
      <c r="N11" s="24"/>
    </row>
    <row r="12" spans="1:14" s="14" customFormat="1" ht="20.100000000000001" customHeight="1" x14ac:dyDescent="0.15">
      <c r="B12" s="223"/>
      <c r="C12" s="208" t="s">
        <v>153</v>
      </c>
      <c r="D12" s="209"/>
      <c r="E12" s="167">
        <v>1134</v>
      </c>
      <c r="F12" s="168">
        <f t="shared" si="0"/>
        <v>3.5488514739938665E-2</v>
      </c>
      <c r="G12" s="169">
        <v>140093.60999999999</v>
      </c>
      <c r="H12" s="170">
        <f t="shared" si="1"/>
        <v>7.0287079977160299E-2</v>
      </c>
      <c r="N12" s="24"/>
    </row>
    <row r="13" spans="1:14" s="14" customFormat="1" ht="20.100000000000001" customHeight="1" x14ac:dyDescent="0.15">
      <c r="B13" s="223"/>
      <c r="C13" s="208" t="s">
        <v>151</v>
      </c>
      <c r="D13" s="209"/>
      <c r="E13" s="167">
        <v>198</v>
      </c>
      <c r="F13" s="168">
        <f t="shared" si="0"/>
        <v>6.1964073355448455E-3</v>
      </c>
      <c r="G13" s="169">
        <v>14555.840000000002</v>
      </c>
      <c r="H13" s="170">
        <f t="shared" si="1"/>
        <v>7.3028847655132109E-3</v>
      </c>
      <c r="N13" s="24"/>
    </row>
    <row r="14" spans="1:14" s="14" customFormat="1" ht="20.100000000000001" customHeight="1" x14ac:dyDescent="0.15">
      <c r="B14" s="223"/>
      <c r="C14" s="208" t="s">
        <v>152</v>
      </c>
      <c r="D14" s="209"/>
      <c r="E14" s="167">
        <v>2</v>
      </c>
      <c r="F14" s="168">
        <f t="shared" si="0"/>
        <v>6.2589973086311568E-5</v>
      </c>
      <c r="G14" s="169">
        <v>89.06</v>
      </c>
      <c r="H14" s="170">
        <f t="shared" si="1"/>
        <v>4.4682747077228554E-5</v>
      </c>
      <c r="N14" s="24"/>
    </row>
    <row r="15" spans="1:14" s="14" customFormat="1" ht="20.100000000000001" customHeight="1" x14ac:dyDescent="0.15">
      <c r="B15" s="223"/>
      <c r="C15" s="208" t="s">
        <v>73</v>
      </c>
      <c r="D15" s="209"/>
      <c r="E15" s="167">
        <v>8684</v>
      </c>
      <c r="F15" s="168">
        <f t="shared" si="0"/>
        <v>0.27176566314076483</v>
      </c>
      <c r="G15" s="169">
        <v>112717.88000000002</v>
      </c>
      <c r="H15" s="170">
        <f t="shared" si="1"/>
        <v>5.6552262779265658E-2</v>
      </c>
      <c r="N15" s="24"/>
    </row>
    <row r="16" spans="1:14" s="14" customFormat="1" ht="20.100000000000001" customHeight="1" x14ac:dyDescent="0.15">
      <c r="B16" s="224"/>
      <c r="C16" s="218" t="s">
        <v>72</v>
      </c>
      <c r="D16" s="219"/>
      <c r="E16" s="171">
        <v>1054</v>
      </c>
      <c r="F16" s="172">
        <f t="shared" si="0"/>
        <v>3.2984915816486202E-2</v>
      </c>
      <c r="G16" s="173">
        <v>224339.56</v>
      </c>
      <c r="H16" s="174">
        <f t="shared" si="1"/>
        <v>0.11255454546257286</v>
      </c>
      <c r="N16" s="24"/>
    </row>
    <row r="17" spans="2:8" s="14" customFormat="1" ht="20.100000000000001" customHeight="1" x14ac:dyDescent="0.15">
      <c r="B17" s="222" t="s">
        <v>70</v>
      </c>
      <c r="C17" s="216" t="s">
        <v>84</v>
      </c>
      <c r="D17" s="217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 x14ac:dyDescent="0.15">
      <c r="B18" s="223"/>
      <c r="C18" s="208" t="s">
        <v>85</v>
      </c>
      <c r="D18" s="209"/>
      <c r="E18" s="167">
        <v>1</v>
      </c>
      <c r="F18" s="168">
        <f t="shared" si="2"/>
        <v>1.1879306248515087E-4</v>
      </c>
      <c r="G18" s="169">
        <v>44.23</v>
      </c>
      <c r="H18" s="170">
        <f t="shared" si="3"/>
        <v>2.7571431857452389E-4</v>
      </c>
    </row>
    <row r="19" spans="2:8" s="14" customFormat="1" ht="20.100000000000001" customHeight="1" x14ac:dyDescent="0.15">
      <c r="B19" s="223"/>
      <c r="C19" s="208" t="s">
        <v>86</v>
      </c>
      <c r="D19" s="209"/>
      <c r="E19" s="167">
        <v>605</v>
      </c>
      <c r="F19" s="168">
        <f t="shared" si="2"/>
        <v>7.1869802803516278E-2</v>
      </c>
      <c r="G19" s="169">
        <v>19919.79</v>
      </c>
      <c r="H19" s="170">
        <f t="shared" si="3"/>
        <v>0.12417298950932887</v>
      </c>
    </row>
    <row r="20" spans="2:8" s="14" customFormat="1" ht="20.100000000000001" customHeight="1" x14ac:dyDescent="0.15">
      <c r="B20" s="223"/>
      <c r="C20" s="208" t="s">
        <v>87</v>
      </c>
      <c r="D20" s="209"/>
      <c r="E20" s="167">
        <v>120</v>
      </c>
      <c r="F20" s="168">
        <f t="shared" si="2"/>
        <v>1.4255167498218105E-2</v>
      </c>
      <c r="G20" s="169">
        <v>4658.91</v>
      </c>
      <c r="H20" s="170">
        <f t="shared" si="3"/>
        <v>2.9042012117341965E-2</v>
      </c>
    </row>
    <row r="21" spans="2:8" s="14" customFormat="1" ht="20.100000000000001" customHeight="1" x14ac:dyDescent="0.15">
      <c r="B21" s="223"/>
      <c r="C21" s="208" t="s">
        <v>88</v>
      </c>
      <c r="D21" s="209"/>
      <c r="E21" s="167">
        <v>406</v>
      </c>
      <c r="F21" s="168">
        <f t="shared" si="2"/>
        <v>4.8229983368971253E-2</v>
      </c>
      <c r="G21" s="169">
        <v>4771.8500000000004</v>
      </c>
      <c r="H21" s="170">
        <f t="shared" si="3"/>
        <v>2.9746040494909382E-2</v>
      </c>
    </row>
    <row r="22" spans="2:8" s="14" customFormat="1" ht="20.100000000000001" customHeight="1" x14ac:dyDescent="0.15">
      <c r="B22" s="223"/>
      <c r="C22" s="208" t="s">
        <v>89</v>
      </c>
      <c r="D22" s="209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 x14ac:dyDescent="0.15">
      <c r="B23" s="223"/>
      <c r="C23" s="208" t="s">
        <v>90</v>
      </c>
      <c r="D23" s="209"/>
      <c r="E23" s="167">
        <v>2457</v>
      </c>
      <c r="F23" s="168">
        <f t="shared" si="2"/>
        <v>0.29187455452601568</v>
      </c>
      <c r="G23" s="169">
        <v>83337.960000000021</v>
      </c>
      <c r="H23" s="170">
        <f t="shared" si="3"/>
        <v>0.51949963492631557</v>
      </c>
    </row>
    <row r="24" spans="2:8" s="14" customFormat="1" ht="20.100000000000001" customHeight="1" x14ac:dyDescent="0.15">
      <c r="B24" s="223"/>
      <c r="C24" s="208" t="s">
        <v>91</v>
      </c>
      <c r="D24" s="209"/>
      <c r="E24" s="167">
        <v>53</v>
      </c>
      <c r="F24" s="168">
        <f t="shared" si="2"/>
        <v>6.2960323117129957E-3</v>
      </c>
      <c r="G24" s="169">
        <v>2003.68</v>
      </c>
      <c r="H24" s="170">
        <f t="shared" si="3"/>
        <v>1.2490238884047074E-2</v>
      </c>
    </row>
    <row r="25" spans="2:8" s="14" customFormat="1" ht="20.100000000000001" customHeight="1" x14ac:dyDescent="0.15">
      <c r="B25" s="223"/>
      <c r="C25" s="208" t="s">
        <v>146</v>
      </c>
      <c r="D25" s="209"/>
      <c r="E25" s="167">
        <v>9</v>
      </c>
      <c r="F25" s="168">
        <f t="shared" si="2"/>
        <v>1.0691375623663579E-3</v>
      </c>
      <c r="G25" s="169">
        <v>399.28999999999996</v>
      </c>
      <c r="H25" s="170">
        <f t="shared" si="3"/>
        <v>2.4890339195935258E-3</v>
      </c>
    </row>
    <row r="26" spans="2:8" s="14" customFormat="1" ht="20.100000000000001" customHeight="1" x14ac:dyDescent="0.15">
      <c r="B26" s="223"/>
      <c r="C26" s="208" t="s">
        <v>147</v>
      </c>
      <c r="D26" s="209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 x14ac:dyDescent="0.15">
      <c r="B27" s="223"/>
      <c r="C27" s="208" t="s">
        <v>93</v>
      </c>
      <c r="D27" s="209"/>
      <c r="E27" s="167">
        <v>4532</v>
      </c>
      <c r="F27" s="168">
        <f t="shared" si="2"/>
        <v>0.5383701591827037</v>
      </c>
      <c r="G27" s="169">
        <v>25614.579999999991</v>
      </c>
      <c r="H27" s="170">
        <f t="shared" si="3"/>
        <v>0.15967231449858979</v>
      </c>
    </row>
    <row r="28" spans="2:8" s="14" customFormat="1" ht="20.100000000000001" customHeight="1" x14ac:dyDescent="0.15">
      <c r="B28" s="224"/>
      <c r="C28" s="208" t="s">
        <v>92</v>
      </c>
      <c r="D28" s="209"/>
      <c r="E28" s="171">
        <v>235</v>
      </c>
      <c r="F28" s="172">
        <f t="shared" si="2"/>
        <v>2.7916369684010452E-2</v>
      </c>
      <c r="G28" s="173">
        <v>19669.380000000008</v>
      </c>
      <c r="H28" s="174">
        <f t="shared" si="3"/>
        <v>0.12261202133129938</v>
      </c>
    </row>
    <row r="29" spans="2:8" s="14" customFormat="1" ht="20.100000000000001" customHeight="1" x14ac:dyDescent="0.15">
      <c r="B29" s="220" t="s">
        <v>83</v>
      </c>
      <c r="C29" s="216" t="s">
        <v>74</v>
      </c>
      <c r="D29" s="217"/>
      <c r="E29" s="175">
        <v>167</v>
      </c>
      <c r="F29" s="176">
        <f>E29/SUM(E$29:E$39)</f>
        <v>5.1734820322180915E-2</v>
      </c>
      <c r="G29" s="177">
        <v>25796.25</v>
      </c>
      <c r="H29" s="178">
        <f>G29/SUM(G$29:G$39)</f>
        <v>3.2624318588534609E-2</v>
      </c>
    </row>
    <row r="30" spans="2:8" s="14" customFormat="1" ht="20.100000000000001" customHeight="1" x14ac:dyDescent="0.15">
      <c r="B30" s="221"/>
      <c r="C30" s="208" t="s">
        <v>75</v>
      </c>
      <c r="D30" s="209"/>
      <c r="E30" s="167">
        <v>7</v>
      </c>
      <c r="F30" s="168">
        <f t="shared" ref="F30:F40" si="4">E30/SUM(E$29:E$39)</f>
        <v>2.1685254027261464E-3</v>
      </c>
      <c r="G30" s="169">
        <v>958.45</v>
      </c>
      <c r="H30" s="170">
        <f t="shared" ref="H30:H40" si="5">G30/SUM(G$29:G$39)</f>
        <v>1.2121443291633861E-3</v>
      </c>
    </row>
    <row r="31" spans="2:8" s="14" customFormat="1" ht="20.100000000000001" customHeight="1" x14ac:dyDescent="0.15">
      <c r="B31" s="221"/>
      <c r="C31" s="208" t="s">
        <v>76</v>
      </c>
      <c r="D31" s="209"/>
      <c r="E31" s="167">
        <v>159</v>
      </c>
      <c r="F31" s="168">
        <f t="shared" si="4"/>
        <v>4.9256505576208177E-2</v>
      </c>
      <c r="G31" s="169">
        <v>25133.960000000006</v>
      </c>
      <c r="H31" s="170">
        <f t="shared" si="5"/>
        <v>3.1786725529155811E-2</v>
      </c>
    </row>
    <row r="32" spans="2:8" s="14" customFormat="1" ht="20.100000000000001" customHeight="1" x14ac:dyDescent="0.15">
      <c r="B32" s="221"/>
      <c r="C32" s="208" t="s">
        <v>77</v>
      </c>
      <c r="D32" s="209"/>
      <c r="E32" s="167">
        <v>10</v>
      </c>
      <c r="F32" s="168">
        <f t="shared" si="4"/>
        <v>3.0978934324659233E-3</v>
      </c>
      <c r="G32" s="169">
        <v>443.71999999999997</v>
      </c>
      <c r="H32" s="170">
        <f t="shared" si="5"/>
        <v>5.6116926468399774E-4</v>
      </c>
    </row>
    <row r="33" spans="2:8" s="14" customFormat="1" ht="20.100000000000001" customHeight="1" x14ac:dyDescent="0.15">
      <c r="B33" s="221"/>
      <c r="C33" s="208" t="s">
        <v>78</v>
      </c>
      <c r="D33" s="209"/>
      <c r="E33" s="167">
        <v>633</v>
      </c>
      <c r="F33" s="168">
        <f t="shared" si="4"/>
        <v>0.19609665427509293</v>
      </c>
      <c r="G33" s="169">
        <v>135430.70000000001</v>
      </c>
      <c r="H33" s="170">
        <f t="shared" si="5"/>
        <v>0.17127816265807064</v>
      </c>
    </row>
    <row r="34" spans="2:8" s="14" customFormat="1" ht="20.100000000000001" customHeight="1" x14ac:dyDescent="0.15">
      <c r="B34" s="221"/>
      <c r="C34" s="208" t="s">
        <v>79</v>
      </c>
      <c r="D34" s="209"/>
      <c r="E34" s="167">
        <v>126</v>
      </c>
      <c r="F34" s="168">
        <f t="shared" si="4"/>
        <v>3.9033457249070633E-2</v>
      </c>
      <c r="G34" s="169">
        <v>7929.6299999999992</v>
      </c>
      <c r="H34" s="170">
        <f t="shared" si="5"/>
        <v>1.002854195509819E-2</v>
      </c>
    </row>
    <row r="35" spans="2:8" s="14" customFormat="1" ht="20.100000000000001" customHeight="1" x14ac:dyDescent="0.15">
      <c r="B35" s="221"/>
      <c r="C35" s="208" t="s">
        <v>80</v>
      </c>
      <c r="D35" s="209"/>
      <c r="E35" s="167">
        <v>1934</v>
      </c>
      <c r="F35" s="168">
        <f t="shared" si="4"/>
        <v>0.59913258983890949</v>
      </c>
      <c r="G35" s="169">
        <v>544630.15999999992</v>
      </c>
      <c r="H35" s="170">
        <f t="shared" si="5"/>
        <v>0.68878956642010269</v>
      </c>
    </row>
    <row r="36" spans="2:8" s="14" customFormat="1" ht="20.100000000000001" customHeight="1" x14ac:dyDescent="0.15">
      <c r="B36" s="221"/>
      <c r="C36" s="208" t="s">
        <v>81</v>
      </c>
      <c r="D36" s="209"/>
      <c r="E36" s="167">
        <v>30</v>
      </c>
      <c r="F36" s="168">
        <f t="shared" si="4"/>
        <v>9.2936802973977699E-3</v>
      </c>
      <c r="G36" s="169">
        <v>7638.23</v>
      </c>
      <c r="H36" s="170">
        <f t="shared" si="5"/>
        <v>9.6600106206329479E-3</v>
      </c>
    </row>
    <row r="37" spans="2:8" s="14" customFormat="1" ht="20.100000000000001" customHeight="1" x14ac:dyDescent="0.15">
      <c r="B37" s="221"/>
      <c r="C37" s="208" t="s">
        <v>82</v>
      </c>
      <c r="D37" s="209"/>
      <c r="E37" s="167">
        <v>25</v>
      </c>
      <c r="F37" s="168">
        <f t="shared" si="4"/>
        <v>7.7447335811648083E-3</v>
      </c>
      <c r="G37" s="169">
        <v>5345.55</v>
      </c>
      <c r="H37" s="170">
        <f t="shared" si="5"/>
        <v>6.7604758920750564E-3</v>
      </c>
    </row>
    <row r="38" spans="2:8" s="14" customFormat="1" ht="20.100000000000001" customHeight="1" x14ac:dyDescent="0.15">
      <c r="B38" s="221"/>
      <c r="C38" s="208" t="s">
        <v>148</v>
      </c>
      <c r="D38" s="209"/>
      <c r="E38" s="167">
        <v>84</v>
      </c>
      <c r="F38" s="168">
        <f t="shared" si="4"/>
        <v>2.6022304832713755E-2</v>
      </c>
      <c r="G38" s="169">
        <v>24416.319999999996</v>
      </c>
      <c r="H38" s="170">
        <f t="shared" si="5"/>
        <v>3.0879131751305293E-2</v>
      </c>
    </row>
    <row r="39" spans="2:8" s="14" customFormat="1" ht="20.100000000000001" customHeight="1" x14ac:dyDescent="0.15">
      <c r="B39" s="221"/>
      <c r="C39" s="210" t="s">
        <v>94</v>
      </c>
      <c r="D39" s="211"/>
      <c r="E39" s="167">
        <v>53</v>
      </c>
      <c r="F39" s="168">
        <f t="shared" si="4"/>
        <v>1.6418835192069391E-2</v>
      </c>
      <c r="G39" s="169">
        <v>12983.200000000003</v>
      </c>
      <c r="H39" s="184">
        <f t="shared" si="5"/>
        <v>1.64197529911775E-2</v>
      </c>
    </row>
    <row r="40" spans="2:8" s="14" customFormat="1" ht="20.100000000000001" customHeight="1" x14ac:dyDescent="0.15">
      <c r="B40" s="182"/>
      <c r="C40" s="218" t="s">
        <v>149</v>
      </c>
      <c r="D40" s="219"/>
      <c r="E40" s="167">
        <v>1064</v>
      </c>
      <c r="F40" s="185">
        <f t="shared" si="4"/>
        <v>0.32961586121437425</v>
      </c>
      <c r="G40" s="169">
        <v>127226.16</v>
      </c>
      <c r="H40" s="172">
        <f t="shared" si="5"/>
        <v>0.16090194414443487</v>
      </c>
    </row>
    <row r="41" spans="2:8" s="14" customFormat="1" ht="20.100000000000001" customHeight="1" x14ac:dyDescent="0.15">
      <c r="B41" s="212" t="s">
        <v>95</v>
      </c>
      <c r="C41" s="216" t="s">
        <v>96</v>
      </c>
      <c r="D41" s="217"/>
      <c r="E41" s="175">
        <v>3711</v>
      </c>
      <c r="F41" s="176">
        <f>E41/SUM(E$41:E$44)</f>
        <v>0.53572975313988735</v>
      </c>
      <c r="G41" s="177">
        <v>1047964.99</v>
      </c>
      <c r="H41" s="178">
        <f>G41/SUM(G$41:G$44)</f>
        <v>0.50209069308452081</v>
      </c>
    </row>
    <row r="42" spans="2:8" s="14" customFormat="1" ht="20.100000000000001" customHeight="1" x14ac:dyDescent="0.15">
      <c r="B42" s="213"/>
      <c r="C42" s="208" t="s">
        <v>97</v>
      </c>
      <c r="D42" s="209"/>
      <c r="E42" s="167">
        <v>2722</v>
      </c>
      <c r="F42" s="168">
        <f t="shared" ref="F42:F44" si="6">E42/SUM(E$41:E$44)</f>
        <v>0.39295510321928684</v>
      </c>
      <c r="G42" s="169">
        <v>846377.39</v>
      </c>
      <c r="H42" s="170">
        <f t="shared" ref="H42:H44" si="7">G42/SUM(G$41:G$44)</f>
        <v>0.40550802212979253</v>
      </c>
    </row>
    <row r="43" spans="2:8" s="14" customFormat="1" ht="20.100000000000001" customHeight="1" x14ac:dyDescent="0.15">
      <c r="B43" s="214"/>
      <c r="C43" s="208" t="s">
        <v>150</v>
      </c>
      <c r="D43" s="209"/>
      <c r="E43" s="183">
        <v>301</v>
      </c>
      <c r="F43" s="168">
        <f t="shared" si="6"/>
        <v>4.3453154323661036E-2</v>
      </c>
      <c r="G43" s="169">
        <v>122488.65999999999</v>
      </c>
      <c r="H43" s="170">
        <f t="shared" si="7"/>
        <v>5.8685563717538143E-2</v>
      </c>
    </row>
    <row r="44" spans="2:8" s="14" customFormat="1" ht="20.100000000000001" customHeight="1" x14ac:dyDescent="0.15">
      <c r="B44" s="215"/>
      <c r="C44" s="218" t="s">
        <v>98</v>
      </c>
      <c r="D44" s="219"/>
      <c r="E44" s="171">
        <v>193</v>
      </c>
      <c r="F44" s="172">
        <f t="shared" si="6"/>
        <v>2.7861989317164718E-2</v>
      </c>
      <c r="G44" s="173">
        <v>70371.540000000008</v>
      </c>
      <c r="H44" s="174">
        <f t="shared" si="7"/>
        <v>3.3715721068148553E-2</v>
      </c>
    </row>
    <row r="45" spans="2:8" s="14" customFormat="1" ht="20.100000000000001" customHeight="1" x14ac:dyDescent="0.15">
      <c r="B45" s="205" t="s">
        <v>113</v>
      </c>
      <c r="C45" s="206"/>
      <c r="D45" s="207"/>
      <c r="E45" s="144">
        <f>SUM(E5:E44)</f>
        <v>51591</v>
      </c>
      <c r="F45" s="179">
        <f>E45/E$45</f>
        <v>1</v>
      </c>
      <c r="G45" s="180">
        <f>SUM(G5:G44)</f>
        <v>5158717.620000001</v>
      </c>
      <c r="H45" s="181">
        <f>G45/G$45</f>
        <v>1</v>
      </c>
    </row>
    <row r="46" spans="2:8" s="14" customFormat="1" ht="20.100000000000001" customHeight="1" x14ac:dyDescent="0.15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 x14ac:dyDescent="0.15"/>
    <row r="48" spans="2: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  <row r="51" s="14" customFormat="1" ht="20.100000000000001" customHeight="1" x14ac:dyDescent="0.15"/>
    <row r="52" s="14" customFormat="1" ht="20.100000000000001" customHeight="1" x14ac:dyDescent="0.15"/>
    <row r="53" s="14" customFormat="1" ht="20.100000000000001" customHeight="1" x14ac:dyDescent="0.15"/>
    <row r="54" s="14" customFormat="1" ht="20.100000000000001" customHeight="1" x14ac:dyDescent="0.15"/>
    <row r="55" s="14" customFormat="1" ht="20.100000000000001" customHeight="1" x14ac:dyDescent="0.15"/>
    <row r="56" s="14" customFormat="1" ht="20.100000000000001" customHeight="1" x14ac:dyDescent="0.15"/>
    <row r="57" s="14" customFormat="1" ht="20.100000000000001" customHeight="1" x14ac:dyDescent="0.15"/>
    <row r="58" s="14" customFormat="1" ht="20.100000000000001" customHeight="1" x14ac:dyDescent="0.15"/>
    <row r="59" s="14" customFormat="1" ht="20.100000000000001" customHeight="1" x14ac:dyDescent="0.15"/>
    <row r="60" s="14" customFormat="1" ht="20.100000000000001" customHeight="1" x14ac:dyDescent="0.15"/>
    <row r="61" s="14" customFormat="1" ht="20.100000000000001" customHeight="1" x14ac:dyDescent="0.15"/>
    <row r="62" s="14" customFormat="1" ht="20.100000000000001" customHeight="1" x14ac:dyDescent="0.15"/>
    <row r="63" s="14" customFormat="1" ht="20.100000000000001" customHeight="1" x14ac:dyDescent="0.15"/>
    <row r="64" s="14" customFormat="1" ht="20.100000000000001" customHeight="1" x14ac:dyDescent="0.15"/>
    <row r="65" s="14" customFormat="1" ht="20.100000000000001" customHeight="1" x14ac:dyDescent="0.15"/>
    <row r="66" s="14" customFormat="1" ht="20.100000000000001" customHeight="1" x14ac:dyDescent="0.15"/>
    <row r="67" s="14" customFormat="1" ht="20.100000000000001" customHeight="1" x14ac:dyDescent="0.15"/>
    <row r="68" s="14" customFormat="1" ht="20.100000000000001" customHeight="1" x14ac:dyDescent="0.15"/>
    <row r="69" s="14" customFormat="1" ht="20.100000000000001" customHeight="1" x14ac:dyDescent="0.15"/>
    <row r="70" s="14" customFormat="1" ht="20.100000000000001" customHeight="1" x14ac:dyDescent="0.15"/>
    <row r="71" s="14" customFormat="1" ht="20.100000000000001" customHeight="1" x14ac:dyDescent="0.15"/>
    <row r="72" s="14" customFormat="1" ht="20.100000000000001" customHeight="1" x14ac:dyDescent="0.15"/>
    <row r="73" s="14" customFormat="1" ht="20.100000000000001" customHeight="1" x14ac:dyDescent="0.15"/>
    <row r="74" s="14" customFormat="1" ht="20.100000000000001" customHeight="1" x14ac:dyDescent="0.15"/>
    <row r="75" s="14" customFormat="1" ht="20.100000000000001" customHeight="1" x14ac:dyDescent="0.15"/>
    <row r="76" s="14" customFormat="1" ht="20.100000000000001" customHeight="1" x14ac:dyDescent="0.15"/>
    <row r="77" s="14" customFormat="1" ht="20.100000000000001" customHeight="1" x14ac:dyDescent="0.15"/>
    <row r="78" s="14" customFormat="1" ht="20.100000000000001" customHeight="1" x14ac:dyDescent="0.15"/>
    <row r="79" s="14" customFormat="1" ht="20.100000000000001" customHeight="1" x14ac:dyDescent="0.15"/>
    <row r="80" s="14" customFormat="1" ht="20.100000000000001" customHeight="1" x14ac:dyDescent="0.15"/>
    <row r="81" s="14" customFormat="1" ht="20.100000000000001" customHeight="1" x14ac:dyDescent="0.15"/>
    <row r="82" s="14" customFormat="1" ht="20.100000000000001" customHeight="1" x14ac:dyDescent="0.15"/>
    <row r="83" s="14" customFormat="1" ht="20.100000000000001" customHeight="1" x14ac:dyDescent="0.15"/>
    <row r="84" s="14" customFormat="1" ht="20.100000000000001" customHeight="1" x14ac:dyDescent="0.15"/>
    <row r="85" s="14" customFormat="1" ht="20.100000000000001" customHeight="1" x14ac:dyDescent="0.15"/>
    <row r="86" s="14" customFormat="1" ht="20.100000000000001" customHeight="1" x14ac:dyDescent="0.15"/>
    <row r="87" s="14" customFormat="1" ht="20.100000000000001" customHeight="1" x14ac:dyDescent="0.15"/>
    <row r="88" s="14" customFormat="1" ht="20.100000000000001" customHeight="1" x14ac:dyDescent="0.15"/>
    <row r="89" s="14" customFormat="1" ht="20.100000000000001" customHeight="1" x14ac:dyDescent="0.15"/>
    <row r="90" s="14" customFormat="1" ht="20.100000000000001" customHeight="1" x14ac:dyDescent="0.15"/>
    <row r="91" s="14" customFormat="1" ht="20.100000000000001" customHeight="1" x14ac:dyDescent="0.15"/>
    <row r="92" s="14" customFormat="1" ht="20.100000000000001" customHeight="1" x14ac:dyDescent="0.15"/>
    <row r="93" s="14" customFormat="1" ht="20.100000000000001" customHeight="1" x14ac:dyDescent="0.15"/>
    <row r="94" s="14" customFormat="1" ht="20.100000000000001" customHeight="1" x14ac:dyDescent="0.15"/>
    <row r="95" s="14" customFormat="1" ht="20.100000000000001" customHeight="1" x14ac:dyDescent="0.15"/>
    <row r="96" s="14" customFormat="1" ht="20.100000000000001" customHeight="1" x14ac:dyDescent="0.15"/>
    <row r="97" s="14" customFormat="1" ht="20.100000000000001" customHeight="1" x14ac:dyDescent="0.15"/>
    <row r="98" s="14" customFormat="1" ht="20.100000000000001" customHeight="1" x14ac:dyDescent="0.15"/>
    <row r="99" s="14" customFormat="1" ht="20.100000000000001" customHeight="1" x14ac:dyDescent="0.15"/>
    <row r="100" s="14" customFormat="1" ht="20.100000000000001" customHeight="1" x14ac:dyDescent="0.15"/>
    <row r="101" s="14" customFormat="1" ht="20.100000000000001" customHeight="1" x14ac:dyDescent="0.15"/>
    <row r="102" s="14" customFormat="1" ht="20.100000000000001" customHeight="1" x14ac:dyDescent="0.15"/>
    <row r="103" s="14" customFormat="1" ht="20.100000000000001" customHeight="1" x14ac:dyDescent="0.15"/>
    <row r="104" s="14" customFormat="1" ht="20.100000000000001" customHeight="1" x14ac:dyDescent="0.15"/>
    <row r="105" s="14" customFormat="1" ht="20.100000000000001" customHeight="1" x14ac:dyDescent="0.15"/>
    <row r="106" s="14" customFormat="1" ht="20.100000000000001" customHeight="1" x14ac:dyDescent="0.15"/>
  </sheetData>
  <mergeCells count="50">
    <mergeCell ref="C43:D43"/>
    <mergeCell ref="C14:D14"/>
    <mergeCell ref="C26:D26"/>
    <mergeCell ref="C38:D38"/>
    <mergeCell ref="C40:D40"/>
    <mergeCell ref="C16:D16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 x14ac:dyDescent="0.1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 x14ac:dyDescent="0.15">
      <c r="A1" s="13" t="s">
        <v>143</v>
      </c>
    </row>
    <row r="2" spans="1:13" s="14" customFormat="1" ht="20.100000000000001" customHeight="1" x14ac:dyDescent="0.15"/>
    <row r="3" spans="1:13" s="14" customFormat="1" ht="31.5" customHeight="1" x14ac:dyDescent="0.15">
      <c r="B3" s="244" t="s">
        <v>58</v>
      </c>
      <c r="C3" s="245"/>
      <c r="D3" s="136" t="s">
        <v>60</v>
      </c>
      <c r="E3" s="137" t="s">
        <v>63</v>
      </c>
      <c r="F3" s="137" t="s">
        <v>64</v>
      </c>
      <c r="G3" s="138" t="s">
        <v>61</v>
      </c>
      <c r="H3" s="139" t="s">
        <v>62</v>
      </c>
    </row>
    <row r="4" spans="1:13" s="14" customFormat="1" ht="20.100000000000001" customHeight="1" x14ac:dyDescent="0.15">
      <c r="B4" s="242" t="s">
        <v>27</v>
      </c>
      <c r="C4" s="243"/>
      <c r="D4" s="62">
        <v>3243</v>
      </c>
      <c r="E4" s="67">
        <v>59946.37000000001</v>
      </c>
      <c r="F4" s="67">
        <f>E4*1000/D4</f>
        <v>18484.850447116871</v>
      </c>
      <c r="G4" s="67">
        <v>50030</v>
      </c>
      <c r="H4" s="63">
        <f>F4/G4</f>
        <v>0.36947532374808856</v>
      </c>
      <c r="K4" s="14">
        <f>D4*G4</f>
        <v>162247290</v>
      </c>
      <c r="L4" s="14" t="s">
        <v>27</v>
      </c>
      <c r="M4" s="24">
        <f>G4-F4</f>
        <v>31545.149552883129</v>
      </c>
    </row>
    <row r="5" spans="1:13" s="14" customFormat="1" ht="20.100000000000001" customHeight="1" x14ac:dyDescent="0.15">
      <c r="B5" s="238" t="s">
        <v>28</v>
      </c>
      <c r="C5" s="239"/>
      <c r="D5" s="64">
        <v>3414</v>
      </c>
      <c r="E5" s="68">
        <v>100473.29999999999</v>
      </c>
      <c r="F5" s="68">
        <f t="shared" ref="F5:F13" si="0">E5*1000/D5</f>
        <v>29429.78910369068</v>
      </c>
      <c r="G5" s="68">
        <v>104730</v>
      </c>
      <c r="H5" s="65">
        <f t="shared" ref="H5:H10" si="1">F5/G5</f>
        <v>0.28100629336093458</v>
      </c>
      <c r="K5" s="14">
        <f t="shared" ref="K5:K10" si="2">D5*G5</f>
        <v>357548220</v>
      </c>
      <c r="L5" s="14" t="s">
        <v>28</v>
      </c>
      <c r="M5" s="24">
        <f t="shared" ref="M5:M10" si="3">G5-F5</f>
        <v>75300.21089630932</v>
      </c>
    </row>
    <row r="6" spans="1:13" s="14" customFormat="1" ht="20.100000000000001" customHeight="1" x14ac:dyDescent="0.15">
      <c r="B6" s="238" t="s">
        <v>29</v>
      </c>
      <c r="C6" s="239"/>
      <c r="D6" s="64">
        <v>6296</v>
      </c>
      <c r="E6" s="68">
        <v>591468.93000000005</v>
      </c>
      <c r="F6" s="68">
        <f t="shared" si="0"/>
        <v>93943.603875476489</v>
      </c>
      <c r="G6" s="68">
        <v>166920</v>
      </c>
      <c r="H6" s="65">
        <f t="shared" si="1"/>
        <v>0.56280615789286181</v>
      </c>
      <c r="K6" s="14">
        <f t="shared" si="2"/>
        <v>1050928320</v>
      </c>
      <c r="L6" s="14" t="s">
        <v>29</v>
      </c>
      <c r="M6" s="24">
        <f t="shared" si="3"/>
        <v>72976.396124523511</v>
      </c>
    </row>
    <row r="7" spans="1:13" s="14" customFormat="1" ht="20.100000000000001" customHeight="1" x14ac:dyDescent="0.15">
      <c r="B7" s="238" t="s">
        <v>30</v>
      </c>
      <c r="C7" s="239"/>
      <c r="D7" s="64">
        <v>3793</v>
      </c>
      <c r="E7" s="68">
        <v>454042.21000000025</v>
      </c>
      <c r="F7" s="68">
        <f t="shared" si="0"/>
        <v>119705.30187186929</v>
      </c>
      <c r="G7" s="68">
        <v>196160</v>
      </c>
      <c r="H7" s="65">
        <f t="shared" si="1"/>
        <v>0.61024317838432551</v>
      </c>
      <c r="K7" s="14">
        <f t="shared" si="2"/>
        <v>744034880</v>
      </c>
      <c r="L7" s="14" t="s">
        <v>30</v>
      </c>
      <c r="M7" s="24">
        <f t="shared" si="3"/>
        <v>76454.698128130709</v>
      </c>
    </row>
    <row r="8" spans="1:13" s="14" customFormat="1" ht="20.100000000000001" customHeight="1" x14ac:dyDescent="0.15">
      <c r="B8" s="238" t="s">
        <v>31</v>
      </c>
      <c r="C8" s="239"/>
      <c r="D8" s="64">
        <v>2304</v>
      </c>
      <c r="E8" s="68">
        <v>360006.3</v>
      </c>
      <c r="F8" s="68">
        <f t="shared" si="0"/>
        <v>156252.734375</v>
      </c>
      <c r="G8" s="68">
        <v>269310</v>
      </c>
      <c r="H8" s="65">
        <f t="shared" si="1"/>
        <v>0.58019655554936689</v>
      </c>
      <c r="K8" s="14">
        <f t="shared" si="2"/>
        <v>620490240</v>
      </c>
      <c r="L8" s="14" t="s">
        <v>31</v>
      </c>
      <c r="M8" s="24">
        <f t="shared" si="3"/>
        <v>113057.265625</v>
      </c>
    </row>
    <row r="9" spans="1:13" s="14" customFormat="1" ht="20.100000000000001" customHeight="1" x14ac:dyDescent="0.15">
      <c r="B9" s="238" t="s">
        <v>32</v>
      </c>
      <c r="C9" s="239"/>
      <c r="D9" s="64">
        <v>2063</v>
      </c>
      <c r="E9" s="68">
        <v>383632.43</v>
      </c>
      <c r="F9" s="68">
        <f t="shared" si="0"/>
        <v>185958.52157052836</v>
      </c>
      <c r="G9" s="68">
        <v>308060</v>
      </c>
      <c r="H9" s="65">
        <f t="shared" si="1"/>
        <v>0.60364384071456323</v>
      </c>
      <c r="K9" s="14">
        <f t="shared" si="2"/>
        <v>635527780</v>
      </c>
      <c r="L9" s="14" t="s">
        <v>32</v>
      </c>
      <c r="M9" s="24">
        <f t="shared" si="3"/>
        <v>122101.47842947164</v>
      </c>
    </row>
    <row r="10" spans="1:13" s="14" customFormat="1" ht="20.100000000000001" customHeight="1" x14ac:dyDescent="0.15">
      <c r="B10" s="240" t="s">
        <v>33</v>
      </c>
      <c r="C10" s="241"/>
      <c r="D10" s="72">
        <v>999</v>
      </c>
      <c r="E10" s="73">
        <v>204013.1700000001</v>
      </c>
      <c r="F10" s="73">
        <f t="shared" si="0"/>
        <v>204217.38738738748</v>
      </c>
      <c r="G10" s="73">
        <v>360650</v>
      </c>
      <c r="H10" s="75">
        <f t="shared" si="1"/>
        <v>0.56624812806706637</v>
      </c>
      <c r="K10" s="14">
        <f t="shared" si="2"/>
        <v>360289350</v>
      </c>
      <c r="L10" s="14" t="s">
        <v>33</v>
      </c>
      <c r="M10" s="24">
        <f t="shared" si="3"/>
        <v>156432.61261261252</v>
      </c>
    </row>
    <row r="11" spans="1:13" s="14" customFormat="1" ht="20.100000000000001" customHeight="1" x14ac:dyDescent="0.15">
      <c r="B11" s="242" t="s">
        <v>65</v>
      </c>
      <c r="C11" s="243"/>
      <c r="D11" s="62">
        <f>SUM(D4:D5)</f>
        <v>6657</v>
      </c>
      <c r="E11" s="67">
        <f>SUM(E4:E5)</f>
        <v>160419.66999999998</v>
      </c>
      <c r="F11" s="67">
        <f t="shared" si="0"/>
        <v>24097.89244404386</v>
      </c>
      <c r="G11" s="82"/>
      <c r="H11" s="63">
        <f>SUM(E4:E5)*1000/SUM(K4:K5)</f>
        <v>0.30862073048687927</v>
      </c>
    </row>
    <row r="12" spans="1:13" s="14" customFormat="1" ht="20.100000000000001" customHeight="1" x14ac:dyDescent="0.15">
      <c r="B12" s="240" t="s">
        <v>59</v>
      </c>
      <c r="C12" s="241"/>
      <c r="D12" s="66">
        <f>SUM(D6:D10)</f>
        <v>15455</v>
      </c>
      <c r="E12" s="78">
        <f>SUM(E6:E10)</f>
        <v>1993163.0400000005</v>
      </c>
      <c r="F12" s="69">
        <f t="shared" si="0"/>
        <v>128965.58007117441</v>
      </c>
      <c r="G12" s="83"/>
      <c r="H12" s="70">
        <f>SUM(E6:E10)*1000/SUM(K6:K10)</f>
        <v>0.58428758408337</v>
      </c>
    </row>
    <row r="13" spans="1:13" s="14" customFormat="1" ht="20.100000000000001" customHeight="1" x14ac:dyDescent="0.15">
      <c r="B13" s="244" t="s">
        <v>66</v>
      </c>
      <c r="C13" s="245"/>
      <c r="D13" s="71">
        <f>SUM(D11:D12)</f>
        <v>22112</v>
      </c>
      <c r="E13" s="79">
        <f>SUM(E11:E12)</f>
        <v>2153582.7100000004</v>
      </c>
      <c r="F13" s="74">
        <f t="shared" si="0"/>
        <v>97394.297666425497</v>
      </c>
      <c r="G13" s="77"/>
      <c r="H13" s="76">
        <f>SUM(E4:E10)*1000/SUM(K4:K10)</f>
        <v>0.54783681224712466</v>
      </c>
    </row>
    <row r="14" spans="1:13" s="14" customFormat="1" ht="20.100000000000001" customHeight="1" x14ac:dyDescent="0.15"/>
    <row r="15" spans="1:13" s="14" customFormat="1" ht="20.100000000000001" customHeight="1" x14ac:dyDescent="0.15"/>
    <row r="16" spans="1:13" s="14" customFormat="1" ht="20.100000000000001" customHeight="1" x14ac:dyDescent="0.15"/>
    <row r="17" s="14" customFormat="1" ht="20.100000000000001" customHeight="1" x14ac:dyDescent="0.15"/>
    <row r="18" s="14" customFormat="1" ht="20.100000000000001" customHeight="1" x14ac:dyDescent="0.15"/>
    <row r="19" s="14" customFormat="1" ht="20.100000000000001" customHeight="1" x14ac:dyDescent="0.15"/>
    <row r="20" s="14" customFormat="1" ht="20.100000000000001" customHeight="1" x14ac:dyDescent="0.15"/>
    <row r="21" s="14" customFormat="1" ht="20.100000000000001" customHeight="1" x14ac:dyDescent="0.15"/>
    <row r="22" s="14" customFormat="1" ht="20.100000000000001" customHeight="1" x14ac:dyDescent="0.15"/>
    <row r="23" s="14" customFormat="1" ht="20.100000000000001" customHeight="1" x14ac:dyDescent="0.15"/>
    <row r="24" s="14" customFormat="1" ht="20.100000000000001" customHeight="1" x14ac:dyDescent="0.15"/>
    <row r="25" s="14" customFormat="1" ht="20.100000000000001" customHeight="1" x14ac:dyDescent="0.15"/>
    <row r="26" s="14" customFormat="1" ht="20.100000000000001" customHeight="1" x14ac:dyDescent="0.15"/>
    <row r="27" s="14" customFormat="1" ht="20.100000000000001" customHeight="1" x14ac:dyDescent="0.15"/>
    <row r="28" s="14" customFormat="1" ht="20.100000000000001" customHeight="1" x14ac:dyDescent="0.15"/>
    <row r="29" s="14" customFormat="1" ht="20.100000000000001" customHeight="1" x14ac:dyDescent="0.15"/>
    <row r="30" s="14" customFormat="1" ht="20.100000000000001" customHeight="1" x14ac:dyDescent="0.15"/>
    <row r="31" s="14" customFormat="1" ht="20.100000000000001" customHeight="1" x14ac:dyDescent="0.15"/>
    <row r="32" s="14" customFormat="1" ht="20.100000000000001" customHeight="1" x14ac:dyDescent="0.15"/>
    <row r="33" s="14" customFormat="1" ht="20.100000000000001" customHeight="1" x14ac:dyDescent="0.15"/>
    <row r="34" s="14" customFormat="1" ht="20.100000000000001" customHeight="1" x14ac:dyDescent="0.15"/>
    <row r="35" s="14" customFormat="1" ht="20.100000000000001" customHeight="1" x14ac:dyDescent="0.15"/>
    <row r="36" s="14" customFormat="1" ht="20.100000000000001" customHeight="1" x14ac:dyDescent="0.15"/>
    <row r="37" s="14" customFormat="1" ht="20.100000000000001" customHeight="1" x14ac:dyDescent="0.15"/>
    <row r="38" s="14" customFormat="1" ht="20.100000000000001" customHeight="1" x14ac:dyDescent="0.15"/>
    <row r="39" s="14" customFormat="1" ht="20.100000000000001" customHeight="1" x14ac:dyDescent="0.15"/>
    <row r="40" s="14" customFormat="1" ht="20.100000000000001" customHeight="1" x14ac:dyDescent="0.15"/>
    <row r="41" s="14" customFormat="1" ht="20.100000000000001" customHeight="1" x14ac:dyDescent="0.15"/>
    <row r="42" s="14" customFormat="1" ht="20.100000000000001" customHeight="1" x14ac:dyDescent="0.15"/>
    <row r="43" s="14" customFormat="1" ht="20.100000000000001" customHeight="1" x14ac:dyDescent="0.15"/>
    <row r="44" s="14" customFormat="1" ht="20.100000000000001" customHeight="1" x14ac:dyDescent="0.15"/>
    <row r="45" s="14" customFormat="1" ht="20.100000000000001" customHeight="1" x14ac:dyDescent="0.15"/>
    <row r="46" s="14" customFormat="1" ht="20.100000000000001" customHeight="1" x14ac:dyDescent="0.15"/>
    <row r="47" s="14" customFormat="1" ht="20.100000000000001" customHeight="1" x14ac:dyDescent="0.15"/>
    <row r="4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</sheetData>
  <mergeCells count="11">
    <mergeCell ref="B8:C8"/>
    <mergeCell ref="B3:C3"/>
    <mergeCell ref="B4:C4"/>
    <mergeCell ref="B5:C5"/>
    <mergeCell ref="B6:C6"/>
    <mergeCell ref="B7:C7"/>
    <mergeCell ref="B9:C9"/>
    <mergeCell ref="B10:C10"/>
    <mergeCell ref="B11:C11"/>
    <mergeCell ref="B12:C12"/>
    <mergeCell ref="B13:C13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12月状況（表紙）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'12月状況（表紙）'!Print_Area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松永 達朗</cp:lastModifiedBy>
  <cp:lastPrinted>2018-11-09T01:45:55Z</cp:lastPrinted>
  <dcterms:created xsi:type="dcterms:W3CDTF">2003-07-11T02:30:35Z</dcterms:created>
  <dcterms:modified xsi:type="dcterms:W3CDTF">2021-02-02T01:27:38Z</dcterms:modified>
</cp:coreProperties>
</file>